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55" yWindow="2325" windowWidth="28020" windowHeight="9570" firstSheet="2" activeTab="2"/>
  </bookViews>
  <sheets>
    <sheet name="Sheet1" sheetId="1" state="hidden" r:id="rId1"/>
    <sheet name="Sheet2" sheetId="2" state="hidden" r:id="rId2"/>
    <sheet name="单据内容修改" sheetId="3" r:id="rId3"/>
    <sheet name="财务收支情况表" sheetId="6" state="hidden" r:id="rId4"/>
    <sheet name="Sheet4" sheetId="4" state="hidden" r:id="rId5"/>
    <sheet name="档案资料" sheetId="7" r:id="rId6"/>
  </sheets>
  <definedNames>
    <definedName name="_xlnm._FilterDatabase" localSheetId="0" hidden="1">Sheet1!$A$2:$J$60</definedName>
    <definedName name="_xlnm._FilterDatabase" localSheetId="2" hidden="1">单据内容修改!$A$2:$P$23</definedName>
    <definedName name="_xlnm.Print_Area" localSheetId="3">财务收支情况表!$A$1:$AS$85</definedName>
    <definedName name="_xlnm.Print_Area" localSheetId="2">单据内容修改!$A$1:$N$23</definedName>
  </definedNames>
  <calcPr calcId="144525" iterate="1"/>
</workbook>
</file>

<file path=xl/calcChain.xml><?xml version="1.0" encoding="utf-8"?>
<calcChain xmlns="http://schemas.openxmlformats.org/spreadsheetml/2006/main">
  <c r="P92" i="6" l="1"/>
  <c r="D92" i="6"/>
  <c r="H45" i="4"/>
  <c r="H44" i="4"/>
  <c r="P90" i="6"/>
  <c r="AO83" i="6"/>
  <c r="AM83" i="6"/>
  <c r="AO82" i="6"/>
  <c r="AM82" i="6"/>
  <c r="AK82" i="6"/>
  <c r="AO81" i="6"/>
  <c r="AM81" i="6"/>
  <c r="AK81" i="6"/>
  <c r="AO80" i="6"/>
  <c r="AM80" i="6"/>
  <c r="AK80" i="6"/>
  <c r="AO79" i="6"/>
  <c r="AM79" i="6"/>
  <c r="AK79" i="6"/>
  <c r="AO78" i="6"/>
  <c r="AM78" i="6"/>
  <c r="AM77" i="6"/>
  <c r="AO56" i="6"/>
  <c r="AN56" i="6"/>
  <c r="AM56" i="6"/>
  <c r="AL56" i="6"/>
  <c r="AO55" i="6"/>
  <c r="AN55" i="6"/>
  <c r="AM55" i="6"/>
  <c r="AL55" i="6"/>
  <c r="AQ54" i="6"/>
  <c r="AK54" i="6"/>
  <c r="AJ54" i="6"/>
  <c r="AR54" i="6"/>
  <c r="AQ53" i="6"/>
  <c r="AK53" i="6"/>
  <c r="AS53" i="6"/>
  <c r="AJ53" i="6"/>
  <c r="AR53" i="6"/>
  <c r="AQ52" i="6"/>
  <c r="AK52" i="6"/>
  <c r="AJ52" i="6"/>
  <c r="AR52" i="6"/>
  <c r="AQ51" i="6"/>
  <c r="AS51" i="6"/>
  <c r="AK51" i="6"/>
  <c r="AJ51" i="6"/>
  <c r="AR51" i="6"/>
  <c r="AQ48" i="6"/>
  <c r="AQ82" i="6"/>
  <c r="AP48" i="6"/>
  <c r="AR48" i="6"/>
  <c r="AQ47" i="6"/>
  <c r="AS47" i="6"/>
  <c r="AP47" i="6"/>
  <c r="AR47" i="6"/>
  <c r="AQ46" i="6"/>
  <c r="AQ81" i="6"/>
  <c r="AP46" i="6"/>
  <c r="AR46" i="6"/>
  <c r="AQ45" i="6"/>
  <c r="AS45" i="6"/>
  <c r="AP45" i="6"/>
  <c r="AR45" i="6"/>
  <c r="AQ44" i="6"/>
  <c r="AQ80" i="6"/>
  <c r="AP44" i="6"/>
  <c r="AR44" i="6"/>
  <c r="AQ43" i="6"/>
  <c r="AQ79" i="6"/>
  <c r="AP43" i="6"/>
  <c r="AR43" i="6"/>
  <c r="AQ42" i="6"/>
  <c r="AS42" i="6"/>
  <c r="AP42" i="6"/>
  <c r="AR42" i="6"/>
  <c r="AS38" i="6"/>
  <c r="AQ38" i="6"/>
  <c r="AI37" i="6"/>
  <c r="AI50" i="6"/>
  <c r="AI56" i="6"/>
  <c r="AI58" i="6"/>
  <c r="AH37" i="6"/>
  <c r="AH50" i="6"/>
  <c r="AH56" i="6"/>
  <c r="AG37" i="6"/>
  <c r="AG50" i="6"/>
  <c r="AG56" i="6"/>
  <c r="AF37" i="6"/>
  <c r="AF50" i="6"/>
  <c r="AF56" i="6"/>
  <c r="AE37" i="6"/>
  <c r="AE50" i="6"/>
  <c r="AE56" i="6"/>
  <c r="AD37" i="6"/>
  <c r="AD50" i="6"/>
  <c r="AD56" i="6"/>
  <c r="AC37" i="6"/>
  <c r="AB37" i="6"/>
  <c r="AB50" i="6"/>
  <c r="AB56" i="6"/>
  <c r="AB58" i="6"/>
  <c r="AA37" i="6"/>
  <c r="AA50" i="6"/>
  <c r="AA56" i="6"/>
  <c r="AA58" i="6"/>
  <c r="Z37" i="6"/>
  <c r="Z50" i="6"/>
  <c r="Z56" i="6"/>
  <c r="Z58" i="6"/>
  <c r="Y37" i="6"/>
  <c r="Y50" i="6"/>
  <c r="Y56" i="6"/>
  <c r="X37" i="6"/>
  <c r="X50" i="6"/>
  <c r="X56" i="6"/>
  <c r="W37" i="6"/>
  <c r="W50" i="6"/>
  <c r="W56" i="6"/>
  <c r="W58" i="6"/>
  <c r="V37" i="6"/>
  <c r="V50" i="6"/>
  <c r="V56" i="6"/>
  <c r="U37" i="6"/>
  <c r="T37" i="6"/>
  <c r="T50" i="6"/>
  <c r="T56" i="6"/>
  <c r="S37" i="6"/>
  <c r="S50" i="6"/>
  <c r="S56" i="6"/>
  <c r="R37" i="6"/>
  <c r="R50" i="6"/>
  <c r="R56" i="6"/>
  <c r="Q37" i="6"/>
  <c r="Q50" i="6"/>
  <c r="Q56" i="6"/>
  <c r="P37" i="6"/>
  <c r="P50" i="6"/>
  <c r="P56" i="6"/>
  <c r="O37" i="6"/>
  <c r="O50" i="6"/>
  <c r="O56" i="6"/>
  <c r="N37" i="6"/>
  <c r="N50" i="6"/>
  <c r="N56" i="6"/>
  <c r="M37" i="6"/>
  <c r="L37" i="6"/>
  <c r="L50" i="6"/>
  <c r="L56" i="6"/>
  <c r="L58" i="6"/>
  <c r="K37" i="6"/>
  <c r="K50" i="6"/>
  <c r="K56" i="6"/>
  <c r="K58" i="6"/>
  <c r="J37" i="6"/>
  <c r="J50" i="6"/>
  <c r="J56" i="6"/>
  <c r="J58" i="6"/>
  <c r="I37" i="6"/>
  <c r="I50" i="6"/>
  <c r="I56" i="6"/>
  <c r="H37" i="6"/>
  <c r="H50" i="6"/>
  <c r="H56" i="6"/>
  <c r="G37" i="6"/>
  <c r="G50" i="6"/>
  <c r="G56" i="6"/>
  <c r="G58" i="6"/>
  <c r="F37" i="6"/>
  <c r="F50" i="6"/>
  <c r="F56" i="6"/>
  <c r="E37" i="6"/>
  <c r="D37" i="6"/>
  <c r="D50" i="6"/>
  <c r="D56" i="6"/>
  <c r="C37" i="6"/>
  <c r="C50" i="6"/>
  <c r="C56" i="6"/>
  <c r="C58" i="6"/>
  <c r="B37" i="6"/>
  <c r="B50" i="6"/>
  <c r="B56" i="6"/>
  <c r="AQ36" i="6"/>
  <c r="AP36" i="6"/>
  <c r="AK36" i="6"/>
  <c r="AJ36" i="6"/>
  <c r="AR36" i="6"/>
  <c r="AQ35" i="6"/>
  <c r="AP35" i="6"/>
  <c r="AK35" i="6"/>
  <c r="AS35" i="6"/>
  <c r="AJ35" i="6"/>
  <c r="AR35" i="6"/>
  <c r="AQ34" i="6"/>
  <c r="AP34" i="6"/>
  <c r="AK34" i="6"/>
  <c r="AS34" i="6"/>
  <c r="AJ34" i="6"/>
  <c r="AR34" i="6"/>
  <c r="AQ33" i="6"/>
  <c r="AP33" i="6"/>
  <c r="AK33" i="6"/>
  <c r="AS33" i="6"/>
  <c r="AJ33" i="6"/>
  <c r="AR33" i="6"/>
  <c r="AQ32" i="6"/>
  <c r="AP32" i="6"/>
  <c r="AK32" i="6"/>
  <c r="AS32" i="6"/>
  <c r="AJ32" i="6"/>
  <c r="AR32" i="6"/>
  <c r="AQ31" i="6"/>
  <c r="AP31" i="6"/>
  <c r="AK31" i="6"/>
  <c r="AS31" i="6"/>
  <c r="AJ31" i="6"/>
  <c r="AR31" i="6"/>
  <c r="AQ30" i="6"/>
  <c r="AP30" i="6"/>
  <c r="AK30" i="6"/>
  <c r="AS30" i="6"/>
  <c r="AJ30" i="6"/>
  <c r="AR30" i="6"/>
  <c r="AQ29" i="6"/>
  <c r="AP29" i="6"/>
  <c r="AK29" i="6"/>
  <c r="AS29" i="6"/>
  <c r="AJ29" i="6"/>
  <c r="AR29" i="6"/>
  <c r="AQ28" i="6"/>
  <c r="AP28" i="6"/>
  <c r="AK28" i="6"/>
  <c r="AS28" i="6"/>
  <c r="AJ28" i="6"/>
  <c r="AR28" i="6"/>
  <c r="AQ27" i="6"/>
  <c r="AP27" i="6"/>
  <c r="AK27" i="6"/>
  <c r="AS27" i="6"/>
  <c r="AJ27" i="6"/>
  <c r="AR27" i="6"/>
  <c r="AQ26" i="6"/>
  <c r="AP26" i="6"/>
  <c r="AK26" i="6"/>
  <c r="AS26" i="6"/>
  <c r="AJ26" i="6"/>
  <c r="AR26" i="6"/>
  <c r="AQ25" i="6"/>
  <c r="AP25" i="6"/>
  <c r="AK25" i="6"/>
  <c r="AS25" i="6"/>
  <c r="AJ25" i="6"/>
  <c r="AR25" i="6"/>
  <c r="AQ24" i="6"/>
  <c r="AP24" i="6"/>
  <c r="AK24" i="6"/>
  <c r="AS24" i="6"/>
  <c r="AJ24" i="6"/>
  <c r="AR24" i="6"/>
  <c r="AQ23" i="6"/>
  <c r="AP23" i="6"/>
  <c r="AK23" i="6"/>
  <c r="AS23" i="6"/>
  <c r="AJ23" i="6"/>
  <c r="AR23" i="6"/>
  <c r="AQ22" i="6"/>
  <c r="AP22" i="6"/>
  <c r="AK22" i="6"/>
  <c r="AS22" i="6"/>
  <c r="AJ22" i="6"/>
  <c r="AR22" i="6"/>
  <c r="AQ21" i="6"/>
  <c r="AQ37" i="6"/>
  <c r="AP21" i="6"/>
  <c r="AP37" i="6"/>
  <c r="AP50" i="6"/>
  <c r="AP56" i="6"/>
  <c r="AK21" i="6"/>
  <c r="AK37" i="6"/>
  <c r="AK49" i="6"/>
  <c r="AK55" i="6"/>
  <c r="AJ21" i="6"/>
  <c r="AJ37" i="6"/>
  <c r="AJ50" i="6"/>
  <c r="AN20" i="6"/>
  <c r="AM20" i="6"/>
  <c r="AL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H58" i="6"/>
  <c r="G20" i="6"/>
  <c r="F20" i="6"/>
  <c r="E20" i="6"/>
  <c r="D20" i="6"/>
  <c r="C20" i="6"/>
  <c r="B20" i="6"/>
  <c r="B58" i="6"/>
  <c r="AP19" i="6"/>
  <c r="AO19" i="6"/>
  <c r="AQ19" i="6"/>
  <c r="AS19" i="6"/>
  <c r="AK19" i="6"/>
  <c r="AJ19" i="6"/>
  <c r="AR19" i="6"/>
  <c r="AP18" i="6"/>
  <c r="AO18" i="6"/>
  <c r="AQ18" i="6"/>
  <c r="AK18" i="6"/>
  <c r="AJ18" i="6"/>
  <c r="AR18" i="6"/>
  <c r="AP17" i="6"/>
  <c r="AO17" i="6"/>
  <c r="AQ17" i="6"/>
  <c r="AS17" i="6"/>
  <c r="AK17" i="6"/>
  <c r="AJ17" i="6"/>
  <c r="AR17" i="6"/>
  <c r="AP16" i="6"/>
  <c r="AR16" i="6"/>
  <c r="AO16" i="6"/>
  <c r="AQ16" i="6"/>
  <c r="AK16" i="6"/>
  <c r="AJ16" i="6"/>
  <c r="AP15" i="6"/>
  <c r="AO15" i="6"/>
  <c r="AQ15" i="6"/>
  <c r="AK15" i="6"/>
  <c r="AJ15" i="6"/>
  <c r="AR15" i="6"/>
  <c r="AP14" i="6"/>
  <c r="AO14" i="6"/>
  <c r="AQ14" i="6"/>
  <c r="AS14" i="6"/>
  <c r="AK14" i="6"/>
  <c r="AJ14" i="6"/>
  <c r="AR14" i="6"/>
  <c r="AP13" i="6"/>
  <c r="AO13" i="6"/>
  <c r="AO77" i="6"/>
  <c r="AK13" i="6"/>
  <c r="AK77" i="6"/>
  <c r="AJ13" i="6"/>
  <c r="AR13" i="6"/>
  <c r="AP12" i="6"/>
  <c r="AO12" i="6"/>
  <c r="AQ12" i="6"/>
  <c r="AS12" i="6"/>
  <c r="AK12" i="6"/>
  <c r="AJ12" i="6"/>
  <c r="AP11" i="6"/>
  <c r="AP20" i="6"/>
  <c r="AP58" i="6"/>
  <c r="AO11" i="6"/>
  <c r="AK11" i="6"/>
  <c r="AJ11" i="6"/>
  <c r="AO10" i="6"/>
  <c r="AN10" i="6"/>
  <c r="AL10" i="6"/>
  <c r="AP9" i="6"/>
  <c r="AP10" i="6"/>
  <c r="AO9" i="6"/>
  <c r="AQ9" i="6"/>
  <c r="AK9" i="6"/>
  <c r="AJ9" i="6"/>
  <c r="AR9" i="6"/>
  <c r="AP8" i="6"/>
  <c r="AO8" i="6"/>
  <c r="AQ8" i="6"/>
  <c r="AS8" i="6"/>
  <c r="AK8" i="6"/>
  <c r="AJ8" i="6"/>
  <c r="AR8" i="6"/>
  <c r="AP7" i="6"/>
  <c r="AO7" i="6"/>
  <c r="AQ7" i="6"/>
  <c r="AK7" i="6"/>
  <c r="AS7" i="6"/>
  <c r="AJ7" i="6"/>
  <c r="AR7" i="6"/>
  <c r="AS15" i="6"/>
  <c r="AR11" i="6"/>
  <c r="AM76" i="6"/>
  <c r="AM84" i="6"/>
  <c r="AM58" i="6"/>
  <c r="AM57" i="6"/>
  <c r="AK50" i="6"/>
  <c r="AK56" i="6"/>
  <c r="AQ78" i="6"/>
  <c r="AQ50" i="6"/>
  <c r="AQ56" i="6"/>
  <c r="AQ49" i="6"/>
  <c r="AQ55" i="6"/>
  <c r="AQ41" i="6"/>
  <c r="AQ13" i="6"/>
  <c r="AS13" i="6"/>
  <c r="AS77" i="6"/>
  <c r="I58" i="6"/>
  <c r="O58" i="6"/>
  <c r="Q58" i="6"/>
  <c r="S58" i="6"/>
  <c r="Y58" i="6"/>
  <c r="AE58" i="6"/>
  <c r="AG58" i="6"/>
  <c r="AJ56" i="6"/>
  <c r="AJ49" i="6"/>
  <c r="AJ55" i="6"/>
  <c r="AP49" i="6"/>
  <c r="AP55" i="6"/>
  <c r="AQ40" i="6"/>
  <c r="AS21" i="6"/>
  <c r="AS43" i="6"/>
  <c r="AS79" i="6"/>
  <c r="AS44" i="6"/>
  <c r="AS80" i="6"/>
  <c r="AS46" i="6"/>
  <c r="AS81" i="6"/>
  <c r="AS48" i="6"/>
  <c r="AS82" i="6"/>
  <c r="C49" i="6"/>
  <c r="C55" i="6"/>
  <c r="C57" i="6"/>
  <c r="G49" i="6"/>
  <c r="G55" i="6"/>
  <c r="G57" i="6"/>
  <c r="I49" i="6"/>
  <c r="I55" i="6"/>
  <c r="I57" i="6"/>
  <c r="K49" i="6"/>
  <c r="K55" i="6"/>
  <c r="K57" i="6"/>
  <c r="O49" i="6"/>
  <c r="O55" i="6"/>
  <c r="O57" i="6"/>
  <c r="Q49" i="6"/>
  <c r="Q55" i="6"/>
  <c r="Q57" i="6"/>
  <c r="S49" i="6"/>
  <c r="S55" i="6"/>
  <c r="S57" i="6"/>
  <c r="W49" i="6"/>
  <c r="W55" i="6"/>
  <c r="W57" i="6"/>
  <c r="Y49" i="6"/>
  <c r="Y55" i="6"/>
  <c r="Y57" i="6"/>
  <c r="AA49" i="6"/>
  <c r="AA55" i="6"/>
  <c r="AA57" i="6"/>
  <c r="AE49" i="6"/>
  <c r="AE55" i="6"/>
  <c r="AE57" i="6"/>
  <c r="AG49" i="6"/>
  <c r="AG55" i="6"/>
  <c r="AG57" i="6"/>
  <c r="AI49" i="6"/>
  <c r="AI55" i="6"/>
  <c r="AI57" i="6"/>
  <c r="D58" i="6"/>
  <c r="F58" i="6"/>
  <c r="H57" i="6"/>
  <c r="N58" i="6"/>
  <c r="P58" i="6"/>
  <c r="R58" i="6"/>
  <c r="T58" i="6"/>
  <c r="V58" i="6"/>
  <c r="X58" i="6"/>
  <c r="X57" i="6"/>
  <c r="AD58" i="6"/>
  <c r="AF58" i="6"/>
  <c r="AH58" i="6"/>
  <c r="AL58" i="6"/>
  <c r="AL57" i="6"/>
  <c r="AN58" i="6"/>
  <c r="AN57" i="6"/>
  <c r="AR21" i="6"/>
  <c r="AR37" i="6"/>
  <c r="B49" i="6"/>
  <c r="B55" i="6"/>
  <c r="B57" i="6"/>
  <c r="D49" i="6"/>
  <c r="D55" i="6"/>
  <c r="D57" i="6"/>
  <c r="F49" i="6"/>
  <c r="F55" i="6"/>
  <c r="F57" i="6"/>
  <c r="H49" i="6"/>
  <c r="H55" i="6"/>
  <c r="J49" i="6"/>
  <c r="J55" i="6"/>
  <c r="J57" i="6"/>
  <c r="L49" i="6"/>
  <c r="L55" i="6"/>
  <c r="L57" i="6"/>
  <c r="N49" i="6"/>
  <c r="N55" i="6"/>
  <c r="N57" i="6"/>
  <c r="P49" i="6"/>
  <c r="P55" i="6"/>
  <c r="P57" i="6"/>
  <c r="R49" i="6"/>
  <c r="R55" i="6"/>
  <c r="R57" i="6"/>
  <c r="T49" i="6"/>
  <c r="T55" i="6"/>
  <c r="T57" i="6"/>
  <c r="V49" i="6"/>
  <c r="V55" i="6"/>
  <c r="V57" i="6"/>
  <c r="X49" i="6"/>
  <c r="X55" i="6"/>
  <c r="Z49" i="6"/>
  <c r="Z55" i="6"/>
  <c r="Z57" i="6"/>
  <c r="AB49" i="6"/>
  <c r="AB55" i="6"/>
  <c r="AB57" i="6"/>
  <c r="AD49" i="6"/>
  <c r="AD55" i="6"/>
  <c r="AD57" i="6"/>
  <c r="AF49" i="6"/>
  <c r="AF55" i="6"/>
  <c r="AF57" i="6"/>
  <c r="AH49" i="6"/>
  <c r="AH55" i="6"/>
  <c r="AH57" i="6"/>
  <c r="AQ83" i="6"/>
  <c r="AR20" i="6"/>
  <c r="AR49" i="6"/>
  <c r="AR55" i="6"/>
  <c r="AR50" i="6"/>
  <c r="AR56" i="6"/>
  <c r="AQ10" i="6"/>
  <c r="AS9" i="6"/>
  <c r="AP57" i="6"/>
  <c r="AQ77" i="6"/>
  <c r="AO20" i="6"/>
  <c r="AQ11" i="6"/>
  <c r="AS16" i="6"/>
  <c r="AS36" i="6"/>
  <c r="AK83" i="6"/>
  <c r="AS52" i="6"/>
  <c r="AS83" i="6"/>
  <c r="AS54" i="6"/>
  <c r="AS37" i="6"/>
  <c r="AK78" i="6"/>
  <c r="AJ20" i="6"/>
  <c r="AR12" i="6"/>
  <c r="AS18" i="6"/>
  <c r="E49" i="6"/>
  <c r="E55" i="6"/>
  <c r="E57" i="6"/>
  <c r="E50" i="6"/>
  <c r="E56" i="6"/>
  <c r="E58" i="6"/>
  <c r="U49" i="6"/>
  <c r="U55" i="6"/>
  <c r="U57" i="6"/>
  <c r="U50" i="6"/>
  <c r="U56" i="6"/>
  <c r="U58" i="6"/>
  <c r="AK20" i="6"/>
  <c r="M49" i="6"/>
  <c r="M55" i="6"/>
  <c r="M57" i="6"/>
  <c r="M50" i="6"/>
  <c r="M56" i="6"/>
  <c r="M58" i="6"/>
  <c r="AC49" i="6"/>
  <c r="AC55" i="6"/>
  <c r="AC57" i="6"/>
  <c r="AC50" i="6"/>
  <c r="AC56" i="6"/>
  <c r="AC58" i="6"/>
  <c r="AJ58" i="6"/>
  <c r="AJ57" i="6"/>
  <c r="AS50" i="6"/>
  <c r="AS56" i="6"/>
  <c r="AS49" i="6"/>
  <c r="AS55" i="6"/>
  <c r="AS78" i="6"/>
  <c r="AS11" i="6"/>
  <c r="AS20" i="6"/>
  <c r="AQ20" i="6"/>
  <c r="AK58" i="6"/>
  <c r="AK76" i="6"/>
  <c r="AK84" i="6"/>
  <c r="AK85" i="6"/>
  <c r="AK57" i="6"/>
  <c r="AO58" i="6"/>
  <c r="AO57" i="6"/>
  <c r="AO76" i="6"/>
  <c r="AO84" i="6"/>
  <c r="AR58" i="6"/>
  <c r="AR57" i="6"/>
  <c r="AQ58" i="6"/>
  <c r="AQ57" i="6"/>
  <c r="AQ76" i="6"/>
  <c r="AQ84" i="6"/>
  <c r="AS58" i="6"/>
  <c r="AS76" i="6"/>
  <c r="AS84" i="6"/>
  <c r="AS57" i="6"/>
</calcChain>
</file>

<file path=xl/comments1.xml><?xml version="1.0" encoding="utf-8"?>
<comments xmlns="http://schemas.openxmlformats.org/spreadsheetml/2006/main">
  <authors>
    <author>wang's</author>
  </authors>
  <commentList>
    <comment ref="P2" authorId="0">
      <text>
        <r>
          <rPr>
            <b/>
            <sz val="9"/>
            <color indexed="81"/>
            <rFont val="宋体"/>
            <family val="3"/>
            <charset val="134"/>
          </rPr>
          <t>登录NC的用户名</t>
        </r>
      </text>
    </comment>
  </commentList>
</comments>
</file>

<file path=xl/comments2.xml><?xml version="1.0" encoding="utf-8"?>
<comments xmlns="http://schemas.openxmlformats.org/spreadsheetml/2006/main">
  <authors>
    <author>微软用户</author>
    <author>shaojie</author>
  </authors>
  <commentList>
    <comment ref="B14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汇兑差异</t>
        </r>
      </text>
    </comment>
    <comment ref="I23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汇兑调整
富力</t>
        </r>
        <r>
          <rPr>
            <sz val="9"/>
            <color indexed="81"/>
            <rFont val="Tahoma"/>
            <family val="2"/>
          </rPr>
          <t xml:space="preserve">40437405
</t>
        </r>
        <r>
          <rPr>
            <sz val="9"/>
            <color indexed="81"/>
            <rFont val="宋体"/>
            <family val="3"/>
            <charset val="134"/>
          </rPr>
          <t>极富</t>
        </r>
        <r>
          <rPr>
            <sz val="9"/>
            <color indexed="81"/>
            <rFont val="Tahoma"/>
            <family val="2"/>
          </rPr>
          <t>25868035</t>
        </r>
      </text>
    </comment>
    <comment ref="A65" authorId="1">
      <text>
        <r>
          <rPr>
            <sz val="9"/>
            <color indexed="81"/>
            <rFont val="宋体"/>
            <family val="3"/>
            <charset val="134"/>
          </rPr>
          <t>与“其他应收应付明细表”中“集团内部往来（地产）合计”一致</t>
        </r>
      </text>
    </comment>
    <comment ref="A66" authorId="1">
      <text>
        <r>
          <rPr>
            <sz val="9"/>
            <color indexed="81"/>
            <rFont val="宋体"/>
            <family val="3"/>
            <charset val="134"/>
          </rPr>
          <t>与“其他应收应付明细表”中“集团内部往来（其他行业）合计”一致</t>
        </r>
      </text>
    </comment>
  </commentList>
</comments>
</file>

<file path=xl/sharedStrings.xml><?xml version="1.0" encoding="utf-8"?>
<sst xmlns="http://schemas.openxmlformats.org/spreadsheetml/2006/main" count="1013" uniqueCount="332">
  <si>
    <t>金额</t>
    <phoneticPr fontId="1" type="noConversion"/>
  </si>
  <si>
    <t>单据编号</t>
    <phoneticPr fontId="1" type="noConversion"/>
  </si>
  <si>
    <t>更新成本预算科目</t>
    <phoneticPr fontId="1" type="noConversion"/>
  </si>
  <si>
    <t>更新成本预算科目编码</t>
    <phoneticPr fontId="1" type="noConversion"/>
  </si>
  <si>
    <t>更新开发项编码</t>
    <phoneticPr fontId="1" type="noConversion"/>
  </si>
  <si>
    <t>更新开发项名称</t>
    <phoneticPr fontId="1" type="noConversion"/>
  </si>
  <si>
    <t>序号</t>
    <phoneticPr fontId="1" type="noConversion"/>
  </si>
  <si>
    <t>单据日期为2017年11月的付款结算单据</t>
    <phoneticPr fontId="1" type="noConversion"/>
  </si>
  <si>
    <t>行号</t>
    <phoneticPr fontId="1" type="noConversion"/>
  </si>
  <si>
    <t>原单据上成本预算科目</t>
    <phoneticPr fontId="1" type="noConversion"/>
  </si>
  <si>
    <t>原单据上开发项目</t>
    <phoneticPr fontId="1" type="noConversion"/>
  </si>
  <si>
    <t>F5201711010331197</t>
  </si>
  <si>
    <t>1-2</t>
    <phoneticPr fontId="1" type="noConversion"/>
  </si>
  <si>
    <t>HZ惠东项目（一般计税）</t>
  </si>
  <si>
    <t>A7-A11栋高层住宅及地下室</t>
    <phoneticPr fontId="1" type="noConversion"/>
  </si>
  <si>
    <t>F5201711060295082</t>
  </si>
  <si>
    <t>1</t>
    <phoneticPr fontId="1" type="noConversion"/>
  </si>
  <si>
    <t>销售费用</t>
    <phoneticPr fontId="1" type="noConversion"/>
  </si>
  <si>
    <t>绿化建设费</t>
    <phoneticPr fontId="1" type="noConversion"/>
  </si>
  <si>
    <t>HZ惠东项目（简易计税）</t>
  </si>
  <si>
    <t>惠东富力湾项目（简易计税）</t>
    <phoneticPr fontId="1" type="noConversion"/>
  </si>
  <si>
    <t>F5201711070333499</t>
  </si>
  <si>
    <t>1-2</t>
    <phoneticPr fontId="1" type="noConversion"/>
  </si>
  <si>
    <t>A1-A6栋高层住宅及地下室</t>
    <phoneticPr fontId="1" type="noConversion"/>
  </si>
  <si>
    <t>F5201711090334564</t>
  </si>
  <si>
    <t>F5201711090334573</t>
  </si>
  <si>
    <t>公共项目（惠东）</t>
  </si>
  <si>
    <t>惠东希尔顿酒店</t>
  </si>
  <si>
    <t>五期希尔顿逸林酒店</t>
    <phoneticPr fontId="1" type="noConversion"/>
  </si>
  <si>
    <t>F5201711090334634</t>
  </si>
  <si>
    <t>1-3</t>
    <phoneticPr fontId="1" type="noConversion"/>
  </si>
  <si>
    <t>惠东项目一期高层公寓及地下室</t>
  </si>
  <si>
    <t>惠东富力湾项目已完工组团</t>
    <phoneticPr fontId="1" type="noConversion"/>
  </si>
  <si>
    <t>F5201711140339759</t>
  </si>
  <si>
    <t>惠东项目三期F区低层住宅</t>
  </si>
  <si>
    <t>F5201711140339763</t>
  </si>
  <si>
    <t>F5201711140339901</t>
  </si>
  <si>
    <t>惠东项目二期高层公寓</t>
  </si>
  <si>
    <t>惠东富力湾项目二期高层住宅及地下室</t>
    <phoneticPr fontId="1" type="noConversion"/>
  </si>
  <si>
    <t>F5201711150336889</t>
  </si>
  <si>
    <t>F5201711150336897</t>
  </si>
  <si>
    <t>惠东项目一期会所</t>
  </si>
  <si>
    <t>F5201711210340058</t>
  </si>
  <si>
    <t>F5201711210339980</t>
  </si>
  <si>
    <t>F5201711210340070</t>
  </si>
  <si>
    <t>惠东项目一期售楼中心</t>
  </si>
  <si>
    <t>惠东项目一期商业街</t>
  </si>
  <si>
    <t>惠东项目一期低层住宅</t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</si>
  <si>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</si>
  <si>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</si>
  <si>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</si>
  <si>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</si>
  <si>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</si>
  <si>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</si>
  <si>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</si>
  <si>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</si>
  <si>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</si>
  <si>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F5201711210339987</t>
  </si>
  <si>
    <t>F5201711210340040</t>
  </si>
  <si>
    <t>F5201711230341580</t>
  </si>
  <si>
    <t>1-4</t>
    <phoneticPr fontId="1" type="noConversion"/>
  </si>
  <si>
    <t>F5201711230341820</t>
  </si>
  <si>
    <t>F5201711230341522</t>
  </si>
  <si>
    <t>惠东项目二期C区低层住宅</t>
  </si>
  <si>
    <t>F5201711230341701</t>
  </si>
  <si>
    <t>F5201711230341729</t>
  </si>
  <si>
    <t>F5201711230341742</t>
  </si>
  <si>
    <t>F5201711230341705</t>
  </si>
  <si>
    <t>惠东项目二期D区低层住宅</t>
  </si>
  <si>
    <t>F5201711230341829</t>
  </si>
  <si>
    <t>F5201711230341834</t>
  </si>
  <si>
    <t>F5201711230341816</t>
  </si>
  <si>
    <t>F5201711230341919</t>
  </si>
  <si>
    <t>F5201711230341733</t>
  </si>
  <si>
    <t>F5201711230341765</t>
  </si>
  <si>
    <t>F5201711240342182</t>
  </si>
  <si>
    <t>F5201711230342203</t>
  </si>
  <si>
    <t>F5201711230342218</t>
  </si>
  <si>
    <t>F5201711240342343</t>
  </si>
  <si>
    <t>F5201711240342331</t>
  </si>
  <si>
    <t>惠东项目四期D组团</t>
  </si>
  <si>
    <t>四期阅海湾别墅1</t>
    <phoneticPr fontId="1" type="noConversion"/>
  </si>
  <si>
    <t>F5201711240342337</t>
  </si>
  <si>
    <t>F5201711240342379</t>
  </si>
  <si>
    <t>F5201711290345015</t>
  </si>
  <si>
    <t>惠东富力湾公建配套</t>
    <phoneticPr fontId="1" type="noConversion"/>
  </si>
  <si>
    <t>F5201711100334856</t>
  </si>
  <si>
    <t>1-3</t>
    <phoneticPr fontId="1" type="noConversion"/>
  </si>
  <si>
    <t>空</t>
    <phoneticPr fontId="1" type="noConversion"/>
  </si>
  <si>
    <t>游艇码头费用</t>
    <phoneticPr fontId="1" type="noConversion"/>
  </si>
  <si>
    <t>3-4</t>
    <phoneticPr fontId="1" type="noConversion"/>
  </si>
  <si>
    <t>套内装修工程费</t>
    <phoneticPr fontId="1" type="noConversion"/>
  </si>
  <si>
    <t>销售费用</t>
    <phoneticPr fontId="1" type="noConversion"/>
  </si>
  <si>
    <t>F5201711230341580</t>
    <phoneticPr fontId="1" type="noConversion"/>
  </si>
  <si>
    <t>3</t>
  </si>
  <si>
    <t>3</t>
    <phoneticPr fontId="1" type="noConversion"/>
  </si>
  <si>
    <t>空</t>
    <phoneticPr fontId="1" type="noConversion"/>
  </si>
  <si>
    <t>F5201711140336476</t>
  </si>
  <si>
    <t>增值税附加</t>
    <phoneticPr fontId="1" type="noConversion"/>
  </si>
  <si>
    <t>土地增值税</t>
    <phoneticPr fontId="1" type="noConversion"/>
  </si>
  <si>
    <t>1</t>
    <phoneticPr fontId="1" type="noConversion"/>
  </si>
  <si>
    <t>2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</si>
  <si>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</si>
  <si>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</si>
  <si>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</si>
  <si>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</si>
  <si>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</si>
  <si>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</si>
  <si>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</si>
  <si>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</si>
  <si>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</si>
  <si>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惠东富力湾项目（一般计税）</t>
    <phoneticPr fontId="1" type="noConversion"/>
  </si>
  <si>
    <t>F5201711090334580</t>
    <phoneticPr fontId="1" type="noConversion"/>
  </si>
  <si>
    <t>F5201711210340081</t>
    <phoneticPr fontId="1" type="noConversion"/>
  </si>
  <si>
    <t>F5201711210340023</t>
    <phoneticPr fontId="1" type="noConversion"/>
  </si>
  <si>
    <t>缴交10月税金（余杭区）</t>
  </si>
  <si>
    <t>人民币</t>
  </si>
  <si>
    <t>预交增值税</t>
  </si>
  <si>
    <t>应交税费\预交增值税</t>
  </si>
  <si>
    <t>税金支出</t>
  </si>
  <si>
    <t>部门</t>
  </si>
  <si>
    <t>财务中心</t>
  </si>
  <si>
    <t>房地产</t>
  </si>
  <si>
    <t>应交税费\应交税金\计提税金\应交城市维护建设税\房地产</t>
  </si>
  <si>
    <t>其他收入</t>
  </si>
  <si>
    <t>应交税费\应交税金\计提税金\应交城市维护建设税\其他收入</t>
  </si>
  <si>
    <t>应交税费\其他应交款\计提税金\教育费附加\房地产</t>
  </si>
  <si>
    <t>应交税费\其他应交款\计提税金\教育费附加\其他收入</t>
  </si>
  <si>
    <t>应交税费\其他应交款\计提税金\地方教育费附加\房地产</t>
  </si>
  <si>
    <t>应交税费\其他应交款\计提税金\地方教育费附加\其他收入</t>
  </si>
  <si>
    <t>应交土地增值税</t>
  </si>
  <si>
    <t>应交税费\应交税金\计提税金\应交土地增值税</t>
  </si>
  <si>
    <t>印花税</t>
  </si>
  <si>
    <t>管理费用\税金\印花税</t>
  </si>
  <si>
    <t>主营业务税金及附加\其他税金</t>
  </si>
  <si>
    <t>应交税费\应交税金\计提税金\应交城市维护建设税\其他收入</t>
    <phoneticPr fontId="1" type="noConversion"/>
  </si>
  <si>
    <t>明日之城1-2-802吴丽美退房</t>
  </si>
  <si>
    <t>预收销售款-实收数（简易计税）</t>
  </si>
  <si>
    <t>预收账款\预收销售款\预收销售款-实收数\预收销售款-实收数（简易计税）</t>
  </si>
  <si>
    <t>房款销售收入</t>
  </si>
  <si>
    <t>客户</t>
  </si>
  <si>
    <t>吴丽美 李俊伟 许贤 佘瑶 1-2-802</t>
  </si>
  <si>
    <t>销售策划部</t>
  </si>
  <si>
    <t>明日之城1-2-802吴丽美退房，扣除刷卡手续费</t>
  </si>
  <si>
    <t>手续费</t>
  </si>
  <si>
    <t>财务费用\手续费</t>
  </si>
  <si>
    <t>财务费用</t>
  </si>
  <si>
    <t>明日之城1-2-802吴丽美退房，扣除印花税</t>
  </si>
  <si>
    <t>浙江地区2017年11月财务收支情况表</t>
    <phoneticPr fontId="12" type="noConversion"/>
  </si>
  <si>
    <t>单位：元</t>
    <phoneticPr fontId="12" type="noConversion"/>
  </si>
  <si>
    <t>项 目 名 称</t>
  </si>
  <si>
    <t>公司本部</t>
    <phoneticPr fontId="12" type="noConversion"/>
  </si>
  <si>
    <t>地产项目</t>
    <phoneticPr fontId="12" type="noConversion"/>
  </si>
  <si>
    <t>地产项目及本部小计</t>
    <phoneticPr fontId="12" type="noConversion"/>
  </si>
  <si>
    <t>投资性资产</t>
    <phoneticPr fontId="12" type="noConversion"/>
  </si>
  <si>
    <t>投资性资产小计</t>
    <phoneticPr fontId="12" type="noConversion"/>
  </si>
  <si>
    <t>合计</t>
    <phoneticPr fontId="12" type="noConversion"/>
  </si>
  <si>
    <t>地产项目（正）</t>
    <phoneticPr fontId="12" type="noConversion"/>
  </si>
  <si>
    <t>地产项目（负）</t>
    <phoneticPr fontId="12" type="noConversion"/>
  </si>
  <si>
    <t>商业项目（负）</t>
    <phoneticPr fontId="12" type="noConversion"/>
  </si>
  <si>
    <t>湖州富力城(湖州尚城BLD37-B/C)</t>
    <phoneticPr fontId="12" type="noConversion"/>
  </si>
  <si>
    <t>杭州明日之城</t>
    <phoneticPr fontId="12" type="noConversion"/>
  </si>
  <si>
    <t>杭州西溪悦居</t>
    <phoneticPr fontId="12" type="noConversion"/>
  </si>
  <si>
    <t>宁波悦士庭</t>
    <phoneticPr fontId="12" type="noConversion"/>
  </si>
  <si>
    <t>杭州富力十号</t>
    <phoneticPr fontId="12" type="noConversion"/>
  </si>
  <si>
    <t>湖州富力城(湖州BLD37-A)</t>
    <phoneticPr fontId="12" type="noConversion"/>
  </si>
  <si>
    <t>湖州盛悦居</t>
    <phoneticPr fontId="12" type="noConversion"/>
  </si>
  <si>
    <t>宁波镇海新城同心路项目</t>
    <phoneticPr fontId="12" type="noConversion"/>
  </si>
  <si>
    <t>宁波慈城项目（10/11/13）</t>
    <phoneticPr fontId="12" type="noConversion"/>
  </si>
  <si>
    <t>宁波慈城新城项目（5/6/7）</t>
    <phoneticPr fontId="12" type="noConversion"/>
  </si>
  <si>
    <t>温州乐清B-c1-1a地块</t>
    <phoneticPr fontId="12" type="noConversion"/>
  </si>
  <si>
    <t>温州滨海园区项目</t>
    <phoneticPr fontId="12" type="noConversion"/>
  </si>
  <si>
    <t>温州乐清B-c1-1b地块</t>
    <phoneticPr fontId="12" type="noConversion"/>
  </si>
  <si>
    <t>杭州淳安千岛湖项目</t>
    <phoneticPr fontId="12" type="noConversion"/>
  </si>
  <si>
    <t>湖州2017-82号地块</t>
    <phoneticPr fontId="12" type="noConversion"/>
  </si>
  <si>
    <t>湖州2017-83号地块</t>
    <phoneticPr fontId="12" type="noConversion"/>
  </si>
  <si>
    <t>本月发生</t>
    <phoneticPr fontId="12" type="noConversion"/>
  </si>
  <si>
    <t>累计</t>
    <phoneticPr fontId="12" type="noConversion"/>
  </si>
  <si>
    <t>销售收入</t>
    <phoneticPr fontId="12" type="noConversion"/>
  </si>
  <si>
    <t>销售收入销项税</t>
    <phoneticPr fontId="12" type="noConversion"/>
  </si>
  <si>
    <t>已售房（认购）面积(M²)</t>
    <phoneticPr fontId="16" type="noConversion"/>
  </si>
  <si>
    <t>销售单价</t>
    <phoneticPr fontId="16" type="noConversion"/>
  </si>
  <si>
    <t>实收房款</t>
  </si>
  <si>
    <t>实收房款销项税</t>
    <phoneticPr fontId="12" type="noConversion"/>
  </si>
  <si>
    <t>银行贷款</t>
  </si>
  <si>
    <t>投 资 款</t>
  </si>
  <si>
    <t>租金收入</t>
    <phoneticPr fontId="16" type="noConversion"/>
  </si>
  <si>
    <t>租金收入销项税</t>
    <phoneticPr fontId="12" type="noConversion"/>
  </si>
  <si>
    <t>酒店返还收入</t>
    <phoneticPr fontId="16" type="noConversion"/>
  </si>
  <si>
    <t>其他收入销项税</t>
    <phoneticPr fontId="12" type="noConversion"/>
  </si>
  <si>
    <t>收入合计</t>
  </si>
  <si>
    <t>土地征用补偿费</t>
  </si>
  <si>
    <t>市政建设配套费</t>
  </si>
  <si>
    <t>土地使用权出让金</t>
  </si>
  <si>
    <t>土地价款返还</t>
    <phoneticPr fontId="16" type="noConversion"/>
  </si>
  <si>
    <t>其他征地费用</t>
    <phoneticPr fontId="16" type="noConversion"/>
  </si>
  <si>
    <t>拆迁费</t>
  </si>
  <si>
    <t>设计勘测费</t>
  </si>
  <si>
    <t>七通一平费</t>
  </si>
  <si>
    <t>报建、咨询及其他前期工程费</t>
  </si>
  <si>
    <t>主体及装修工程费</t>
  </si>
  <si>
    <t>桩基工程费</t>
  </si>
  <si>
    <t>基础设施费</t>
  </si>
  <si>
    <t>公共配套设施费</t>
  </si>
  <si>
    <t>物业维修基金</t>
  </si>
  <si>
    <t>开发间接费用</t>
  </si>
  <si>
    <t>成本进项税</t>
    <phoneticPr fontId="12" type="noConversion"/>
  </si>
  <si>
    <t>开发成本合计</t>
    <phoneticPr fontId="12" type="noConversion"/>
  </si>
  <si>
    <t>总建筑面积(M²)</t>
    <phoneticPr fontId="16" type="noConversion"/>
  </si>
  <si>
    <t>总建面是否包含地下面积</t>
    <phoneticPr fontId="16" type="noConversion"/>
  </si>
  <si>
    <t>是</t>
  </si>
  <si>
    <t>否</t>
  </si>
  <si>
    <t>已发生成本单价
（按建筑面积计算）</t>
    <phoneticPr fontId="16" type="noConversion"/>
  </si>
  <si>
    <t>已发生成本单价
（按可售面积计算）</t>
    <phoneticPr fontId="16" type="noConversion"/>
  </si>
  <si>
    <t>集团调整后财务费用</t>
    <phoneticPr fontId="12" type="noConversion"/>
  </si>
  <si>
    <t>管理费用</t>
  </si>
  <si>
    <t>管理费用进项税</t>
    <phoneticPr fontId="12" type="noConversion"/>
  </si>
  <si>
    <t>销售费用</t>
  </si>
  <si>
    <t>销售费用进项税</t>
    <phoneticPr fontId="12" type="noConversion"/>
  </si>
  <si>
    <t>税金</t>
    <phoneticPr fontId="16" type="noConversion"/>
  </si>
  <si>
    <t>支出合计</t>
    <phoneticPr fontId="12" type="noConversion"/>
  </si>
  <si>
    <t>调整后支出合计</t>
    <phoneticPr fontId="12" type="noConversion"/>
  </si>
  <si>
    <t>备用金/信用卡</t>
  </si>
  <si>
    <t>固定资产</t>
  </si>
  <si>
    <t>固定资产进项税</t>
    <phoneticPr fontId="12" type="noConversion"/>
  </si>
  <si>
    <t>其他应收及应付款</t>
  </si>
  <si>
    <t>支出累计</t>
    <phoneticPr fontId="12" type="noConversion"/>
  </si>
  <si>
    <t>调整后支出累计</t>
    <phoneticPr fontId="12" type="noConversion"/>
  </si>
  <si>
    <t>余额</t>
    <phoneticPr fontId="12" type="noConversion"/>
  </si>
  <si>
    <t>调整后余额</t>
    <phoneticPr fontId="12" type="noConversion"/>
  </si>
  <si>
    <t>取得土地/支付第一笔地价时间</t>
    <phoneticPr fontId="16" type="noConversion"/>
  </si>
  <si>
    <t>开工时间</t>
    <phoneticPr fontId="12" type="noConversion"/>
  </si>
  <si>
    <t>开盘/开业时间</t>
    <phoneticPr fontId="16" type="noConversion"/>
  </si>
  <si>
    <t>经营性现金流转为正数时间</t>
    <phoneticPr fontId="16" type="noConversion"/>
  </si>
  <si>
    <t>开发情况</t>
    <phoneticPr fontId="16" type="noConversion"/>
  </si>
  <si>
    <t>在建在售</t>
  </si>
  <si>
    <t>已完工在售</t>
  </si>
  <si>
    <t>在建未售</t>
  </si>
  <si>
    <t>在建未售</t>
    <phoneticPr fontId="12" type="noConversion"/>
  </si>
  <si>
    <t>已收地未开工</t>
  </si>
  <si>
    <t>未收地</t>
  </si>
  <si>
    <t>未开业</t>
  </si>
  <si>
    <t>收投资款</t>
    <phoneticPr fontId="12" type="noConversion"/>
  </si>
  <si>
    <t>集团内部往来（地产）</t>
    <phoneticPr fontId="12" type="noConversion"/>
  </si>
  <si>
    <t>集团内部往来（其他行业）</t>
    <phoneticPr fontId="12" type="noConversion"/>
  </si>
  <si>
    <t>最终余额</t>
    <phoneticPr fontId="12" type="noConversion"/>
  </si>
  <si>
    <t>注：以下部分由集团下发调整数后再填列</t>
    <phoneticPr fontId="12" type="noConversion"/>
  </si>
  <si>
    <t>集团下发贷款调整数</t>
    <phoneticPr fontId="12" type="noConversion"/>
  </si>
  <si>
    <t>集团下发财务费用调整数</t>
    <phoneticPr fontId="12" type="noConversion"/>
  </si>
  <si>
    <t>集团下发销售费用调整数</t>
    <phoneticPr fontId="12" type="noConversion"/>
  </si>
  <si>
    <t>注：以下部分填列调整数后自动生成</t>
    <phoneticPr fontId="12" type="noConversion"/>
  </si>
  <si>
    <t>经营性收入</t>
  </si>
  <si>
    <t>收贷款</t>
    <phoneticPr fontId="12" type="noConversion"/>
  </si>
  <si>
    <t>开发成本</t>
  </si>
  <si>
    <t>税金</t>
  </si>
  <si>
    <t>固定资产及外部往来等</t>
    <phoneticPr fontId="12" type="noConversion"/>
  </si>
  <si>
    <t xml:space="preserve">复核人：贠孟娟                                       </t>
    <phoneticPr fontId="12" type="noConversion"/>
  </si>
  <si>
    <t>管雪琦</t>
    <phoneticPr fontId="12" type="noConversion"/>
  </si>
  <si>
    <t>制表人：孙莹</t>
    <phoneticPr fontId="12" type="noConversion"/>
  </si>
  <si>
    <t>check</t>
    <phoneticPr fontId="12" type="noConversion"/>
  </si>
  <si>
    <t>缴交10月税金（江北区）</t>
  </si>
  <si>
    <t>缴交尚城10月税金（吴兴区）</t>
  </si>
  <si>
    <t>地产收入</t>
  </si>
  <si>
    <t>应交税费\简易计税\5%\地产收入</t>
  </si>
  <si>
    <t>应交税费\简易计税\5%\其他收入</t>
  </si>
  <si>
    <t>缴交盛悦居10月税金（吴兴区）</t>
  </si>
  <si>
    <t>缴交10月税金（吴兴区）</t>
  </si>
  <si>
    <t>应交所得税</t>
  </si>
  <si>
    <t>应交税费\应交税金\计提税金\应交所得税</t>
  </si>
  <si>
    <t>入库表</t>
    <phoneticPr fontId="1" type="noConversion"/>
  </si>
  <si>
    <t>……</t>
    <phoneticPr fontId="1" type="noConversion"/>
  </si>
  <si>
    <t>表体行号</t>
    <phoneticPr fontId="1" type="noConversion"/>
  </si>
  <si>
    <t>更新后成本预算科目编码</t>
    <phoneticPr fontId="1" type="noConversion"/>
  </si>
  <si>
    <t>更新后成本预算科目名称</t>
    <phoneticPr fontId="1" type="noConversion"/>
  </si>
  <si>
    <t>原单据上开发项目</t>
    <phoneticPr fontId="1" type="noConversion"/>
  </si>
  <si>
    <t>更新后开发项目编码</t>
    <phoneticPr fontId="1" type="noConversion"/>
  </si>
  <si>
    <t>更新后开发项目名称</t>
    <phoneticPr fontId="1" type="noConversion"/>
  </si>
  <si>
    <t>地区财务负责人审批：</t>
    <phoneticPr fontId="12" type="noConversion"/>
  </si>
  <si>
    <t>付款单据成本预算科目、开发项目档案更改列表</t>
    <phoneticPr fontId="1" type="noConversion"/>
  </si>
  <si>
    <t>更改原因说明，证明材料另附</t>
    <phoneticPr fontId="1" type="noConversion"/>
  </si>
  <si>
    <t>审批人（地区财务总监）</t>
    <phoneticPr fontId="1" type="noConversion"/>
  </si>
  <si>
    <t>更改后是否超支（一级科目）</t>
    <phoneticPr fontId="1" type="noConversion"/>
  </si>
  <si>
    <t>对照表调整制单人</t>
    <phoneticPr fontId="1" type="noConversion"/>
  </si>
  <si>
    <t>对照表调整制单人用户名</t>
    <phoneticPr fontId="1" type="noConversion"/>
  </si>
  <si>
    <t>审批人用户名（地区财务总监）</t>
    <phoneticPr fontId="1" type="noConversion"/>
  </si>
  <si>
    <t>备注：</t>
    <phoneticPr fontId="1" type="noConversion"/>
  </si>
  <si>
    <t>地区专员：</t>
    <phoneticPr fontId="12" type="noConversion"/>
  </si>
  <si>
    <t>淄博富力万达广场项目</t>
  </si>
  <si>
    <t>山东东营项目其他</t>
  </si>
  <si>
    <t>0406005</t>
  </si>
  <si>
    <t>10460101</t>
  </si>
  <si>
    <t>F52020052930423</t>
  </si>
  <si>
    <t>威海富力城二期</t>
  </si>
  <si>
    <t>10680102</t>
  </si>
  <si>
    <t>门窗工程费</t>
  </si>
  <si>
    <t>山东菏泽项目其他</t>
  </si>
  <si>
    <t>德州宁津富力城</t>
  </si>
  <si>
    <t>青总一期</t>
  </si>
  <si>
    <t>青总三期</t>
  </si>
  <si>
    <t>青总二期</t>
  </si>
  <si>
    <t>10490101</t>
  </si>
  <si>
    <t>0406007</t>
  </si>
  <si>
    <t>390101</t>
  </si>
  <si>
    <t>390103</t>
  </si>
  <si>
    <t>390102</t>
  </si>
  <si>
    <t>2010202</t>
  </si>
  <si>
    <t>土地使用税</t>
    <phoneticPr fontId="1" type="noConversion"/>
  </si>
  <si>
    <t>其他税金</t>
  </si>
  <si>
    <t>烟台越秀项目其他</t>
  </si>
  <si>
    <t>3710101</t>
  </si>
  <si>
    <t>F52020051511348</t>
    <phoneticPr fontId="1" type="noConversion"/>
  </si>
  <si>
    <t>F52020052118635</t>
    <phoneticPr fontId="1" type="noConversion"/>
  </si>
  <si>
    <t>F52020052017598</t>
    <phoneticPr fontId="1" type="noConversion"/>
  </si>
  <si>
    <t>F52020042322088</t>
    <phoneticPr fontId="1" type="noConversion"/>
  </si>
  <si>
    <t>F52020052017589</t>
    <phoneticPr fontId="1" type="noConversion"/>
  </si>
  <si>
    <t>F52020061212773</t>
    <phoneticPr fontId="1" type="noConversion"/>
  </si>
  <si>
    <t>F52020061213277</t>
    <phoneticPr fontId="1" type="noConversion"/>
  </si>
  <si>
    <t>F52020042322141</t>
  </si>
  <si>
    <t>F52020042322135</t>
  </si>
  <si>
    <t>尚悦居一期</t>
  </si>
  <si>
    <t>400301</t>
  </si>
  <si>
    <t>F52020042322150</t>
  </si>
  <si>
    <t>F52020042322146</t>
  </si>
  <si>
    <t>F52020042322155</t>
  </si>
  <si>
    <t>土地使用税</t>
  </si>
  <si>
    <t>F5202001141202060</t>
  </si>
  <si>
    <t>F5202002261243536</t>
  </si>
  <si>
    <t>F5202001141202062</t>
  </si>
  <si>
    <t>土地出让金</t>
  </si>
  <si>
    <t>修改税金</t>
    <phoneticPr fontId="1" type="noConversion"/>
  </si>
  <si>
    <t>lina</t>
    <phoneticPr fontId="1" type="noConversion"/>
  </si>
  <si>
    <t>ouyi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</si>
</sst>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,##0.00_ "/>
    <numFmt numFmtId="177" formatCode="#,##0_ "/>
    <numFmt numFmtId="178" formatCode="yyyy&quot;年&quot;m&quot;月&quot;;@"/>
    <numFmt numFmtId="179" formatCode="[$-F800]dddd\,\ mmmm\ dd\,\ yyyy"/>
  </numFmts>
  <fonts count="2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2" fillId="0" borderId="0" xfId="1" applyFont="1">
      <alignment vertical="center"/>
    </xf>
    <xf numFmtId="43" fontId="3" fillId="0" borderId="1" xfId="1" applyFont="1" applyBorder="1">
      <alignment vertical="center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>
      <alignment vertical="center"/>
    </xf>
    <xf numFmtId="43" fontId="3" fillId="2" borderId="1" xfId="1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3" fillId="0" borderId="0" xfId="3" applyFont="1" applyFill="1"/>
    <xf numFmtId="0" fontId="14" fillId="0" borderId="1" xfId="3" applyFont="1" applyFill="1" applyBorder="1" applyAlignment="1">
      <alignment horizontal="center" vertical="center"/>
    </xf>
    <xf numFmtId="176" fontId="14" fillId="0" borderId="1" xfId="3" applyNumberFormat="1" applyFont="1" applyFill="1" applyBorder="1" applyAlignment="1">
      <alignment vertical="center"/>
    </xf>
    <xf numFmtId="176" fontId="14" fillId="0" borderId="1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vertical="center"/>
    </xf>
    <xf numFmtId="43" fontId="15" fillId="0" borderId="1" xfId="4" applyFont="1" applyFill="1" applyBorder="1" applyAlignment="1">
      <alignment horizontal="right" vertical="center"/>
    </xf>
    <xf numFmtId="43" fontId="13" fillId="0" borderId="0" xfId="3" applyNumberFormat="1" applyFont="1" applyFill="1"/>
    <xf numFmtId="0" fontId="15" fillId="0" borderId="1" xfId="3" applyFont="1" applyFill="1" applyBorder="1" applyAlignment="1">
      <alignment horizontal="left" vertical="center"/>
    </xf>
    <xf numFmtId="177" fontId="15" fillId="0" borderId="1" xfId="4" applyNumberFormat="1" applyFont="1" applyFill="1" applyBorder="1" applyAlignment="1">
      <alignment horizontal="right" vertical="center"/>
    </xf>
    <xf numFmtId="0" fontId="14" fillId="4" borderId="1" xfId="3" applyFont="1" applyFill="1" applyBorder="1" applyAlignment="1">
      <alignment horizontal="left" vertical="center"/>
    </xf>
    <xf numFmtId="43" fontId="14" fillId="4" borderId="1" xfId="3" applyNumberFormat="1" applyFont="1" applyFill="1" applyBorder="1" applyAlignment="1">
      <alignment horizontal="right" vertical="center"/>
    </xf>
    <xf numFmtId="0" fontId="9" fillId="0" borderId="0" xfId="3" applyFont="1" applyFill="1"/>
    <xf numFmtId="0" fontId="15" fillId="0" borderId="1" xfId="3" applyFont="1" applyFill="1" applyBorder="1" applyAlignment="1">
      <alignment horizontal="left" vertical="center" shrinkToFit="1"/>
    </xf>
    <xf numFmtId="43" fontId="15" fillId="0" borderId="1" xfId="4" applyFont="1" applyFill="1" applyBorder="1" applyAlignment="1">
      <alignment horizontal="right" vertical="center" shrinkToFit="1"/>
    </xf>
    <xf numFmtId="43" fontId="13" fillId="0" borderId="0" xfId="4" applyFont="1" applyFill="1" applyAlignment="1"/>
    <xf numFmtId="0" fontId="14" fillId="0" borderId="1" xfId="3" applyFont="1" applyFill="1" applyBorder="1" applyAlignment="1">
      <alignment horizontal="left" vertical="center"/>
    </xf>
    <xf numFmtId="43" fontId="14" fillId="0" borderId="1" xfId="3" applyNumberFormat="1" applyFont="1" applyFill="1" applyBorder="1" applyAlignment="1">
      <alignment horizontal="right" vertical="center"/>
    </xf>
    <xf numFmtId="0" fontId="17" fillId="0" borderId="1" xfId="3" applyFont="1" applyFill="1" applyBorder="1" applyAlignment="1">
      <alignment horizontal="left" vertical="center"/>
    </xf>
    <xf numFmtId="0" fontId="17" fillId="0" borderId="1" xfId="3" applyFont="1" applyFill="1" applyBorder="1" applyAlignment="1">
      <alignment horizontal="left" vertical="center" wrapText="1"/>
    </xf>
    <xf numFmtId="0" fontId="15" fillId="2" borderId="1" xfId="3" applyFont="1" applyFill="1" applyBorder="1" applyAlignment="1">
      <alignment horizontal="left" vertical="center"/>
    </xf>
    <xf numFmtId="43" fontId="15" fillId="2" borderId="1" xfId="4" applyFont="1" applyFill="1" applyBorder="1" applyAlignment="1">
      <alignment horizontal="right" vertical="center"/>
    </xf>
    <xf numFmtId="43" fontId="13" fillId="2" borderId="0" xfId="3" applyNumberFormat="1" applyFont="1" applyFill="1"/>
    <xf numFmtId="0" fontId="13" fillId="2" borderId="0" xfId="3" applyFont="1" applyFill="1"/>
    <xf numFmtId="0" fontId="18" fillId="0" borderId="1" xfId="3" applyFont="1" applyFill="1" applyBorder="1" applyAlignment="1">
      <alignment horizontal="left" vertical="center"/>
    </xf>
    <xf numFmtId="43" fontId="18" fillId="0" borderId="1" xfId="3" applyNumberFormat="1" applyFont="1" applyFill="1" applyBorder="1" applyAlignment="1">
      <alignment horizontal="right" vertical="center"/>
    </xf>
    <xf numFmtId="43" fontId="9" fillId="0" borderId="0" xfId="3" applyNumberFormat="1" applyFont="1" applyFill="1"/>
    <xf numFmtId="0" fontId="14" fillId="5" borderId="1" xfId="3" applyFont="1" applyFill="1" applyBorder="1" applyAlignment="1">
      <alignment horizontal="left" vertical="center"/>
    </xf>
    <xf numFmtId="43" fontId="14" fillId="5" borderId="1" xfId="3" applyNumberFormat="1" applyFont="1" applyFill="1" applyBorder="1" applyAlignment="1">
      <alignment horizontal="right" vertical="center"/>
    </xf>
    <xf numFmtId="43" fontId="15" fillId="0" borderId="1" xfId="4" applyFont="1" applyFill="1" applyBorder="1" applyAlignment="1">
      <alignment horizontal="left" vertical="center"/>
    </xf>
    <xf numFmtId="178" fontId="15" fillId="0" borderId="1" xfId="3" applyNumberFormat="1" applyFont="1" applyFill="1" applyBorder="1" applyAlignment="1" applyProtection="1">
      <alignment horizontal="center" vertical="center"/>
    </xf>
    <xf numFmtId="178" fontId="15" fillId="0" borderId="1" xfId="3" applyNumberFormat="1" applyFont="1" applyFill="1" applyBorder="1" applyAlignment="1" applyProtection="1">
      <alignment horizontal="center" vertical="center"/>
      <protection locked="0"/>
    </xf>
    <xf numFmtId="179" fontId="15" fillId="0" borderId="1" xfId="3" applyNumberFormat="1" applyFont="1" applyFill="1" applyBorder="1" applyAlignment="1" applyProtection="1">
      <alignment horizontal="center" vertical="center"/>
    </xf>
    <xf numFmtId="176" fontId="19" fillId="3" borderId="1" xfId="2" applyNumberFormat="1" applyFont="1" applyFill="1" applyBorder="1" applyAlignment="1">
      <alignment horizontal="left" vertical="center"/>
    </xf>
    <xf numFmtId="0" fontId="13" fillId="6" borderId="1" xfId="3" applyFont="1" applyFill="1" applyBorder="1"/>
    <xf numFmtId="43" fontId="13" fillId="0" borderId="1" xfId="3" applyNumberFormat="1" applyFont="1" applyFill="1" applyBorder="1"/>
    <xf numFmtId="176" fontId="19" fillId="0" borderId="0" xfId="2" applyNumberFormat="1" applyFont="1" applyFill="1" applyBorder="1" applyAlignment="1">
      <alignment horizontal="left" vertical="center"/>
    </xf>
    <xf numFmtId="43" fontId="13" fillId="0" borderId="0" xfId="3" applyNumberFormat="1" applyFont="1" applyFill="1" applyBorder="1"/>
    <xf numFmtId="176" fontId="20" fillId="2" borderId="0" xfId="2" applyNumberFormat="1" applyFont="1" applyFill="1" applyBorder="1" applyAlignment="1">
      <alignment horizontal="left" vertical="center"/>
    </xf>
    <xf numFmtId="0" fontId="13" fillId="0" borderId="1" xfId="3" applyFont="1" applyFill="1" applyBorder="1"/>
    <xf numFmtId="0" fontId="13" fillId="6" borderId="0" xfId="3" applyFont="1" applyFill="1" applyBorder="1"/>
    <xf numFmtId="0" fontId="10" fillId="5" borderId="1" xfId="3" applyFill="1" applyBorder="1"/>
    <xf numFmtId="43" fontId="10" fillId="5" borderId="1" xfId="3" applyNumberFormat="1" applyFill="1" applyBorder="1"/>
    <xf numFmtId="0" fontId="9" fillId="5" borderId="1" xfId="3" applyFont="1" applyFill="1" applyBorder="1"/>
    <xf numFmtId="43" fontId="9" fillId="5" borderId="1" xfId="3" applyNumberFormat="1" applyFont="1" applyFill="1" applyBorder="1"/>
    <xf numFmtId="0" fontId="8" fillId="0" borderId="0" xfId="0" applyFont="1">
      <alignment vertical="center"/>
    </xf>
    <xf numFmtId="0" fontId="7" fillId="2" borderId="0" xfId="0" applyFont="1" applyFill="1" applyAlignment="1">
      <alignment vertical="center" wrapText="1"/>
    </xf>
    <xf numFmtId="43" fontId="8" fillId="0" borderId="0" xfId="0" applyNumberFormat="1" applyFont="1">
      <alignment vertical="center"/>
    </xf>
    <xf numFmtId="0" fontId="7" fillId="7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43" fontId="6" fillId="8" borderId="1" xfId="1" applyFont="1" applyFill="1" applyBorder="1" applyAlignment="1">
      <alignment horizontal="center" vertical="center" wrapText="1"/>
    </xf>
    <xf numFmtId="49" fontId="28" fillId="9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76" fontId="14" fillId="0" borderId="1" xfId="3" applyNumberFormat="1" applyFont="1" applyFill="1" applyBorder="1" applyAlignment="1">
      <alignment horizontal="center" vertical="center"/>
    </xf>
  </cellXfs>
  <cellStyles count="19">
    <cellStyle name="百分比 2" xfId="5"/>
    <cellStyle name="百分比 3" xfId="6"/>
    <cellStyle name="常规" xfId="0" builtinId="0"/>
    <cellStyle name="常规 2" xfId="3"/>
    <cellStyle name="常规 2 2" xfId="7"/>
    <cellStyle name="常规 2 2 2" xfId="8"/>
    <cellStyle name="常规 2 3" xfId="9"/>
    <cellStyle name="常规 2 4" xfId="2"/>
    <cellStyle name="常规 3" xfId="10"/>
    <cellStyle name="常规 3 2" xfId="11"/>
    <cellStyle name="常规 4" xfId="12"/>
    <cellStyle name="常规 9" xfId="13"/>
    <cellStyle name="千位分隔" xfId="1" builtinId="3"/>
    <cellStyle name="千位分隔 2" xfId="4"/>
    <cellStyle name="千位分隔 2 2" xfId="14"/>
    <cellStyle name="千位分隔 3" xfId="15"/>
    <cellStyle name="千位分隔 3 2" xfId="16"/>
    <cellStyle name="千位分隔 4" xfId="17"/>
    <cellStyle name="千位分隔 5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J63"/>
  <sheetViews>
    <sheetView zoomScale="145" zoomScaleNormal="145" workbookViewId="0">
      <selection activeCell="A8" sqref="A8"/>
    </sheetView>
  </sheetViews>
  <sheetFormatPr defaultColWidth="9" defaultRowHeight="20.100000000000001" customHeight="1" x14ac:dyDescent="0.15"/>
  <cols>
    <col min="1" max="1" width="5.75" style="1" customWidth="1"/>
    <col min="2" max="2" width="14.125" style="1" customWidth="1"/>
    <col min="3" max="3" width="5.125" style="1" customWidth="1"/>
    <col min="4" max="4" width="14.125" style="5" customWidth="1"/>
    <col min="5" max="5" width="15.25" style="1" customWidth="1"/>
    <col min="6" max="7" width="14" style="3" customWidth="1"/>
    <col min="8" max="8" width="11.625" style="16" customWidth="1"/>
    <col min="9" max="9" width="9.625" style="16" customWidth="1"/>
    <col min="10" max="10" width="11.25" style="1" customWidth="1"/>
    <col min="11" max="16384" width="9" style="1"/>
  </cols>
  <sheetData>
    <row r="1" spans="1:10" ht="20.100000000000001" customHeight="1" x14ac:dyDescent="0.15">
      <c r="A1" s="91" t="s">
        <v>7</v>
      </c>
      <c r="B1" s="91"/>
      <c r="C1" s="91"/>
    </row>
    <row r="2" spans="1:10" s="3" customFormat="1" ht="20.100000000000001" customHeight="1" x14ac:dyDescent="0.15">
      <c r="A2" s="14" t="s">
        <v>6</v>
      </c>
      <c r="B2" s="14" t="s">
        <v>1</v>
      </c>
      <c r="C2" s="14" t="s">
        <v>8</v>
      </c>
      <c r="D2" s="15" t="s">
        <v>0</v>
      </c>
      <c r="E2" s="14" t="s">
        <v>9</v>
      </c>
      <c r="F2" s="14" t="s">
        <v>3</v>
      </c>
      <c r="G2" s="14" t="s">
        <v>2</v>
      </c>
      <c r="H2" s="14" t="s">
        <v>10</v>
      </c>
      <c r="I2" s="14" t="s">
        <v>4</v>
      </c>
      <c r="J2" s="14" t="s">
        <v>5</v>
      </c>
    </row>
    <row r="3" spans="1:10" ht="20.100000000000001" hidden="1" customHeight="1" x14ac:dyDescent="0.15">
      <c r="A3" s="18">
        <v>1</v>
      </c>
      <c r="B3" s="11" t="s">
        <v>11</v>
      </c>
      <c r="C3" s="12" t="s">
        <v>12</v>
      </c>
      <c r="D3" s="6">
        <v>40000000</v>
      </c>
      <c r="E3" s="11"/>
      <c r="F3" s="8"/>
      <c r="G3" s="11"/>
      <c r="H3" s="16" t="s">
        <v>13</v>
      </c>
      <c r="I3" s="8">
        <v>10520101</v>
      </c>
      <c r="J3" s="8" t="s">
        <v>14</v>
      </c>
    </row>
    <row r="4" spans="1:10" ht="20.100000000000001" hidden="1" customHeight="1" x14ac:dyDescent="0.15">
      <c r="A4" s="18">
        <v>2</v>
      </c>
      <c r="B4" s="11" t="s">
        <v>15</v>
      </c>
      <c r="C4" s="12" t="s">
        <v>16</v>
      </c>
      <c r="D4" s="6">
        <v>55100</v>
      </c>
      <c r="E4" s="11" t="s">
        <v>17</v>
      </c>
      <c r="F4" s="8">
        <v>2050101</v>
      </c>
      <c r="G4" s="8" t="s">
        <v>18</v>
      </c>
      <c r="H4" s="8" t="s">
        <v>19</v>
      </c>
      <c r="I4" s="8">
        <v>205201</v>
      </c>
      <c r="J4" s="4" t="s">
        <v>20</v>
      </c>
    </row>
    <row r="5" spans="1:10" ht="20.100000000000001" hidden="1" customHeight="1" x14ac:dyDescent="0.15">
      <c r="A5" s="18">
        <v>3</v>
      </c>
      <c r="B5" s="11" t="s">
        <v>21</v>
      </c>
      <c r="C5" s="12" t="s">
        <v>22</v>
      </c>
      <c r="D5" s="6">
        <v>870000</v>
      </c>
      <c r="E5" s="11"/>
      <c r="F5" s="8"/>
      <c r="G5" s="8"/>
      <c r="H5" s="17" t="s">
        <v>13</v>
      </c>
      <c r="I5" s="8">
        <v>10520102</v>
      </c>
      <c r="J5" s="8" t="s">
        <v>23</v>
      </c>
    </row>
    <row r="6" spans="1:10" ht="20.100000000000001" hidden="1" customHeight="1" x14ac:dyDescent="0.15">
      <c r="A6" s="18">
        <v>4</v>
      </c>
      <c r="B6" s="11" t="s">
        <v>24</v>
      </c>
      <c r="C6" s="12" t="s">
        <v>22</v>
      </c>
      <c r="D6" s="6">
        <v>149250</v>
      </c>
      <c r="E6" s="13"/>
      <c r="F6" s="8"/>
      <c r="G6" s="8"/>
      <c r="H6" s="8" t="s">
        <v>13</v>
      </c>
      <c r="I6" s="8">
        <v>10520102</v>
      </c>
      <c r="J6" s="8" t="s">
        <v>23</v>
      </c>
    </row>
    <row r="7" spans="1:10" ht="20.100000000000001" hidden="1" customHeight="1" x14ac:dyDescent="0.15">
      <c r="A7" s="18">
        <v>5</v>
      </c>
      <c r="B7" s="11" t="s">
        <v>25</v>
      </c>
      <c r="C7" s="12" t="s">
        <v>22</v>
      </c>
      <c r="D7" s="6">
        <v>940000</v>
      </c>
      <c r="E7" s="11"/>
      <c r="F7" s="9"/>
      <c r="G7" s="9"/>
      <c r="H7" s="17" t="s">
        <v>26</v>
      </c>
      <c r="I7" s="8">
        <v>10520105</v>
      </c>
      <c r="J7" s="8" t="s">
        <v>85</v>
      </c>
    </row>
    <row r="8" spans="1:10" ht="20.100000000000001" customHeight="1" x14ac:dyDescent="0.15">
      <c r="A8" s="18">
        <v>6</v>
      </c>
      <c r="B8" s="11" t="s">
        <v>112</v>
      </c>
      <c r="C8" s="12" t="s">
        <v>22</v>
      </c>
      <c r="D8" s="6">
        <v>1619535.4</v>
      </c>
      <c r="E8" s="11"/>
      <c r="F8" s="9"/>
      <c r="G8" s="9"/>
      <c r="H8" s="8" t="s">
        <v>27</v>
      </c>
      <c r="I8" s="8">
        <v>10520201</v>
      </c>
      <c r="J8" s="4" t="s">
        <v>28</v>
      </c>
    </row>
    <row r="9" spans="1:10" ht="20.100000000000001" hidden="1" customHeight="1" x14ac:dyDescent="0.15">
      <c r="A9" s="18">
        <v>7</v>
      </c>
      <c r="B9" s="11" t="s">
        <v>29</v>
      </c>
      <c r="C9" s="12" t="s">
        <v>30</v>
      </c>
      <c r="D9" s="6">
        <v>100000</v>
      </c>
      <c r="E9" s="11"/>
      <c r="F9" s="9"/>
      <c r="G9" s="9"/>
      <c r="H9" s="17" t="s">
        <v>31</v>
      </c>
      <c r="I9" s="8">
        <v>20520101</v>
      </c>
      <c r="J9" s="8" t="s">
        <v>32</v>
      </c>
    </row>
    <row r="10" spans="1:10" ht="20.100000000000001" hidden="1" customHeight="1" x14ac:dyDescent="0.15">
      <c r="A10" s="18">
        <v>8</v>
      </c>
      <c r="B10" s="11" t="s">
        <v>33</v>
      </c>
      <c r="C10" s="12" t="s">
        <v>16</v>
      </c>
      <c r="D10" s="6">
        <v>2410000</v>
      </c>
      <c r="E10" s="11"/>
      <c r="F10" s="9"/>
      <c r="G10" s="9"/>
      <c r="H10" s="8" t="s">
        <v>34</v>
      </c>
      <c r="I10" s="8">
        <v>20520101</v>
      </c>
      <c r="J10" s="8" t="s">
        <v>32</v>
      </c>
    </row>
    <row r="11" spans="1:10" ht="20.100000000000001" hidden="1" customHeight="1" x14ac:dyDescent="0.15">
      <c r="A11" s="18">
        <v>9</v>
      </c>
      <c r="B11" s="11" t="s">
        <v>35</v>
      </c>
      <c r="C11" s="12" t="s">
        <v>16</v>
      </c>
      <c r="D11" s="6">
        <v>190000</v>
      </c>
      <c r="E11" s="11"/>
      <c r="F11" s="8"/>
      <c r="G11" s="8"/>
      <c r="H11" s="17" t="s">
        <v>31</v>
      </c>
      <c r="I11" s="8">
        <v>20520101</v>
      </c>
      <c r="J11" s="8" t="s">
        <v>32</v>
      </c>
    </row>
    <row r="12" spans="1:10" ht="20.100000000000001" hidden="1" customHeight="1" x14ac:dyDescent="0.15">
      <c r="A12" s="18">
        <v>10</v>
      </c>
      <c r="B12" s="11" t="s">
        <v>36</v>
      </c>
      <c r="C12" s="12" t="s">
        <v>16</v>
      </c>
      <c r="D12" s="6">
        <v>1220000</v>
      </c>
      <c r="E12" s="11"/>
      <c r="F12" s="9"/>
      <c r="G12" s="9"/>
      <c r="H12" s="8" t="s">
        <v>37</v>
      </c>
      <c r="I12" s="8">
        <v>20520102</v>
      </c>
      <c r="J12" s="4" t="s">
        <v>38</v>
      </c>
    </row>
    <row r="13" spans="1:10" ht="20.100000000000001" hidden="1" customHeight="1" x14ac:dyDescent="0.15">
      <c r="A13" s="18">
        <v>11</v>
      </c>
      <c r="B13" s="11" t="s">
        <v>39</v>
      </c>
      <c r="C13" s="12" t="s">
        <v>30</v>
      </c>
      <c r="D13" s="6">
        <v>34400</v>
      </c>
      <c r="E13" s="11"/>
      <c r="F13" s="10"/>
      <c r="G13" s="10"/>
      <c r="H13" s="17" t="s">
        <v>37</v>
      </c>
      <c r="I13" s="8">
        <v>20520102</v>
      </c>
      <c r="J13" s="4" t="s">
        <v>38</v>
      </c>
    </row>
    <row r="14" spans="1:10" ht="20.100000000000001" hidden="1" customHeight="1" x14ac:dyDescent="0.15">
      <c r="A14" s="18">
        <v>12</v>
      </c>
      <c r="B14" s="11" t="s">
        <v>40</v>
      </c>
      <c r="C14" s="12" t="s">
        <v>22</v>
      </c>
      <c r="D14" s="7">
        <v>36790</v>
      </c>
      <c r="E14" s="11"/>
      <c r="F14" s="9"/>
      <c r="G14" s="9"/>
      <c r="H14" s="8" t="s">
        <v>41</v>
      </c>
      <c r="I14" s="8">
        <v>20520101</v>
      </c>
      <c r="J14" s="8" t="s">
        <v>32</v>
      </c>
    </row>
    <row r="15" spans="1:10" ht="20.100000000000001" hidden="1" customHeight="1" x14ac:dyDescent="0.15">
      <c r="A15" s="18">
        <v>13</v>
      </c>
      <c r="B15" s="11" t="s">
        <v>42</v>
      </c>
      <c r="C15" s="12" t="s">
        <v>22</v>
      </c>
      <c r="D15" s="7">
        <v>230000</v>
      </c>
      <c r="E15" s="11"/>
      <c r="F15" s="9"/>
      <c r="G15" s="9"/>
      <c r="H15" s="17" t="s">
        <v>13</v>
      </c>
      <c r="I15" s="8">
        <v>10520102</v>
      </c>
      <c r="J15" s="8" t="s">
        <v>23</v>
      </c>
    </row>
    <row r="16" spans="1:10" ht="20.100000000000001" hidden="1" customHeight="1" x14ac:dyDescent="0.15">
      <c r="A16" s="18">
        <v>14</v>
      </c>
      <c r="B16" s="11" t="s">
        <v>43</v>
      </c>
      <c r="C16" s="12" t="s">
        <v>22</v>
      </c>
      <c r="D16" s="7">
        <v>350000</v>
      </c>
      <c r="E16" s="11"/>
      <c r="F16" s="10"/>
      <c r="G16" s="10"/>
      <c r="H16" s="8" t="s">
        <v>26</v>
      </c>
      <c r="I16" s="8">
        <v>10520105</v>
      </c>
      <c r="J16" s="8" t="s">
        <v>85</v>
      </c>
    </row>
    <row r="17" spans="1:10" ht="20.100000000000001" customHeight="1" x14ac:dyDescent="0.15">
      <c r="A17" s="18">
        <v>15</v>
      </c>
      <c r="B17" s="11" t="s">
        <v>113</v>
      </c>
      <c r="C17" s="12" t="s">
        <v>22</v>
      </c>
      <c r="D17" s="7">
        <v>240000</v>
      </c>
      <c r="E17" s="11"/>
      <c r="F17" s="8"/>
      <c r="G17" s="8"/>
      <c r="H17" s="17" t="s">
        <v>27</v>
      </c>
      <c r="I17" s="8">
        <v>10520201</v>
      </c>
      <c r="J17" s="4" t="s">
        <v>28</v>
      </c>
    </row>
    <row r="18" spans="1:10" ht="20.100000000000001" hidden="1" customHeight="1" x14ac:dyDescent="0.15">
      <c r="A18" s="18">
        <v>16</v>
      </c>
      <c r="B18" s="11" t="s">
        <v>44</v>
      </c>
      <c r="C18" s="12" t="s">
        <v>16</v>
      </c>
      <c r="D18" s="7">
        <v>1359.49</v>
      </c>
      <c r="E18" s="11"/>
      <c r="F18" s="9"/>
      <c r="G18" s="9"/>
      <c r="H18" s="8" t="s">
        <v>45</v>
      </c>
      <c r="I18" s="8">
        <v>20520101</v>
      </c>
      <c r="J18" s="8" t="s">
        <v>32</v>
      </c>
    </row>
    <row r="19" spans="1:10" ht="20.100000000000001" hidden="1" customHeight="1" x14ac:dyDescent="0.15">
      <c r="A19" s="18">
        <v>17</v>
      </c>
      <c r="B19" s="11" t="s">
        <v>44</v>
      </c>
      <c r="C19" s="12" t="s">
        <v>48</v>
      </c>
      <c r="D19" s="7">
        <v>34424.06</v>
      </c>
      <c r="E19" s="11"/>
      <c r="F19" s="9"/>
      <c r="G19" s="9"/>
      <c r="H19" s="17" t="s">
        <v>31</v>
      </c>
      <c r="I19" s="8">
        <v>20520101</v>
      </c>
      <c r="J19" s="8" t="s">
        <v>32</v>
      </c>
    </row>
    <row r="20" spans="1:10" ht="20.100000000000001" hidden="1" customHeight="1" x14ac:dyDescent="0.15">
      <c r="A20" s="18">
        <v>18</v>
      </c>
      <c r="B20" s="11" t="s">
        <v>44</v>
      </c>
      <c r="C20" s="12" t="s">
        <v>49</v>
      </c>
      <c r="D20" s="6">
        <v>1128.9000000000001</v>
      </c>
      <c r="E20" s="2"/>
      <c r="F20" s="9"/>
      <c r="G20" s="9"/>
      <c r="H20" s="8" t="s">
        <v>46</v>
      </c>
      <c r="I20" s="8">
        <v>20520101</v>
      </c>
      <c r="J20" s="8" t="s">
        <v>32</v>
      </c>
    </row>
    <row r="21" spans="1:10" ht="20.100000000000001" hidden="1" customHeight="1" x14ac:dyDescent="0.15">
      <c r="A21" s="18">
        <v>19</v>
      </c>
      <c r="B21" s="11" t="s">
        <v>44</v>
      </c>
      <c r="C21" s="12" t="s">
        <v>50</v>
      </c>
      <c r="D21" s="6">
        <v>851.63</v>
      </c>
      <c r="E21" s="2"/>
      <c r="F21" s="8"/>
      <c r="G21" s="8"/>
      <c r="H21" s="17" t="s">
        <v>45</v>
      </c>
      <c r="I21" s="8">
        <v>20520101</v>
      </c>
      <c r="J21" s="8" t="s">
        <v>32</v>
      </c>
    </row>
    <row r="22" spans="1:10" ht="20.100000000000001" hidden="1" customHeight="1" x14ac:dyDescent="0.15">
      <c r="A22" s="18">
        <v>20</v>
      </c>
      <c r="B22" s="11" t="s">
        <v>44</v>
      </c>
      <c r="C22" s="12" t="s">
        <v>51</v>
      </c>
      <c r="D22" s="6">
        <v>17975.7</v>
      </c>
      <c r="E22" s="2"/>
      <c r="F22" s="8"/>
      <c r="G22" s="8"/>
      <c r="H22" s="8" t="s">
        <v>47</v>
      </c>
      <c r="I22" s="8">
        <v>20520101</v>
      </c>
      <c r="J22" s="8" t="s">
        <v>32</v>
      </c>
    </row>
    <row r="23" spans="1:10" ht="20.100000000000001" hidden="1" customHeight="1" x14ac:dyDescent="0.15">
      <c r="A23" s="18">
        <v>21</v>
      </c>
      <c r="B23" s="11" t="s">
        <v>44</v>
      </c>
      <c r="C23" s="12" t="s">
        <v>52</v>
      </c>
      <c r="D23" s="6">
        <v>12403.24</v>
      </c>
      <c r="E23" s="2"/>
      <c r="F23" s="8"/>
      <c r="G23" s="8"/>
      <c r="H23" s="17" t="s">
        <v>31</v>
      </c>
      <c r="I23" s="8">
        <v>20520101</v>
      </c>
      <c r="J23" s="8" t="s">
        <v>32</v>
      </c>
    </row>
    <row r="24" spans="1:10" ht="20.100000000000001" hidden="1" customHeight="1" x14ac:dyDescent="0.15">
      <c r="A24" s="18">
        <v>22</v>
      </c>
      <c r="B24" s="11" t="s">
        <v>44</v>
      </c>
      <c r="C24" s="12" t="s">
        <v>53</v>
      </c>
      <c r="D24" s="6">
        <v>7284.44</v>
      </c>
      <c r="E24" s="2"/>
      <c r="F24" s="8"/>
      <c r="G24" s="8"/>
      <c r="H24" s="8" t="s">
        <v>31</v>
      </c>
      <c r="I24" s="8">
        <v>20520101</v>
      </c>
      <c r="J24" s="8" t="s">
        <v>32</v>
      </c>
    </row>
    <row r="25" spans="1:10" ht="20.100000000000001" hidden="1" customHeight="1" x14ac:dyDescent="0.15">
      <c r="A25" s="18">
        <v>23</v>
      </c>
      <c r="B25" s="11" t="s">
        <v>44</v>
      </c>
      <c r="C25" s="12" t="s">
        <v>54</v>
      </c>
      <c r="D25" s="6">
        <v>92412.91</v>
      </c>
      <c r="E25" s="2"/>
      <c r="F25" s="8"/>
      <c r="G25" s="8"/>
      <c r="H25" s="17" t="s">
        <v>31</v>
      </c>
      <c r="I25" s="8">
        <v>20520101</v>
      </c>
      <c r="J25" s="8" t="s">
        <v>32</v>
      </c>
    </row>
    <row r="26" spans="1:10" ht="20.100000000000001" hidden="1" customHeight="1" x14ac:dyDescent="0.15">
      <c r="A26" s="18">
        <v>24</v>
      </c>
      <c r="B26" s="11" t="s">
        <v>44</v>
      </c>
      <c r="C26" s="12" t="s">
        <v>55</v>
      </c>
      <c r="D26" s="6">
        <v>16632.830000000002</v>
      </c>
      <c r="E26" s="2"/>
      <c r="F26" s="8"/>
      <c r="G26" s="8"/>
      <c r="H26" s="17" t="s">
        <v>31</v>
      </c>
      <c r="I26" s="8">
        <v>20520101</v>
      </c>
      <c r="J26" s="8" t="s">
        <v>32</v>
      </c>
    </row>
    <row r="27" spans="1:10" ht="20.100000000000001" hidden="1" customHeight="1" x14ac:dyDescent="0.15">
      <c r="A27" s="18">
        <v>25</v>
      </c>
      <c r="B27" s="11" t="s">
        <v>44</v>
      </c>
      <c r="C27" s="12" t="s">
        <v>56</v>
      </c>
      <c r="D27" s="6">
        <v>-16632.830000000002</v>
      </c>
      <c r="E27" s="2"/>
      <c r="F27" s="8"/>
      <c r="G27" s="8"/>
      <c r="H27" s="17" t="s">
        <v>31</v>
      </c>
      <c r="I27" s="8">
        <v>20520101</v>
      </c>
      <c r="J27" s="8" t="s">
        <v>32</v>
      </c>
    </row>
    <row r="28" spans="1:10" ht="20.100000000000001" customHeight="1" x14ac:dyDescent="0.15">
      <c r="A28" s="18">
        <v>26</v>
      </c>
      <c r="B28" s="2" t="s">
        <v>114</v>
      </c>
      <c r="C28" s="12" t="s">
        <v>22</v>
      </c>
      <c r="D28" s="6">
        <v>104000</v>
      </c>
      <c r="E28" s="2"/>
      <c r="F28" s="8"/>
      <c r="G28" s="8"/>
      <c r="H28" s="17" t="s">
        <v>27</v>
      </c>
      <c r="I28" s="8">
        <v>10520201</v>
      </c>
      <c r="J28" s="4" t="s">
        <v>28</v>
      </c>
    </row>
    <row r="29" spans="1:10" ht="20.100000000000001" hidden="1" customHeight="1" x14ac:dyDescent="0.15">
      <c r="A29" s="18">
        <v>27</v>
      </c>
      <c r="B29" s="2" t="s">
        <v>57</v>
      </c>
      <c r="C29" s="12" t="s">
        <v>22</v>
      </c>
      <c r="D29" s="6">
        <v>70000</v>
      </c>
      <c r="E29" s="2"/>
      <c r="F29" s="8"/>
      <c r="G29" s="8"/>
      <c r="H29" s="17" t="s">
        <v>26</v>
      </c>
      <c r="I29" s="8">
        <v>10520105</v>
      </c>
      <c r="J29" s="8" t="s">
        <v>85</v>
      </c>
    </row>
    <row r="30" spans="1:10" ht="20.100000000000001" hidden="1" customHeight="1" x14ac:dyDescent="0.15">
      <c r="A30" s="18">
        <v>28</v>
      </c>
      <c r="B30" s="2" t="s">
        <v>58</v>
      </c>
      <c r="C30" s="12" t="s">
        <v>30</v>
      </c>
      <c r="D30" s="6">
        <v>440000</v>
      </c>
      <c r="E30" s="2"/>
      <c r="F30" s="8"/>
      <c r="G30" s="8"/>
      <c r="H30" s="17" t="s">
        <v>34</v>
      </c>
      <c r="I30" s="8">
        <v>20520101</v>
      </c>
      <c r="J30" s="8" t="s">
        <v>32</v>
      </c>
    </row>
    <row r="31" spans="1:10" ht="20.100000000000001" hidden="1" customHeight="1" x14ac:dyDescent="0.15">
      <c r="A31" s="18">
        <v>29</v>
      </c>
      <c r="B31" s="2" t="s">
        <v>59</v>
      </c>
      <c r="C31" s="12" t="s">
        <v>60</v>
      </c>
      <c r="D31" s="6">
        <v>17180</v>
      </c>
      <c r="E31" s="2"/>
      <c r="F31" s="8"/>
      <c r="G31" s="8"/>
      <c r="H31" s="17" t="s">
        <v>13</v>
      </c>
      <c r="I31" s="8">
        <v>10520101</v>
      </c>
      <c r="J31" s="8" t="s">
        <v>14</v>
      </c>
    </row>
    <row r="32" spans="1:10" ht="20.100000000000001" hidden="1" customHeight="1" x14ac:dyDescent="0.15">
      <c r="A32" s="18">
        <v>30</v>
      </c>
      <c r="B32" s="2" t="s">
        <v>61</v>
      </c>
      <c r="C32" s="12" t="s">
        <v>30</v>
      </c>
      <c r="D32" s="6">
        <v>150000</v>
      </c>
      <c r="E32" s="2"/>
      <c r="F32" s="8"/>
      <c r="G32" s="8"/>
      <c r="H32" s="17" t="s">
        <v>31</v>
      </c>
      <c r="I32" s="8">
        <v>20520101</v>
      </c>
      <c r="J32" s="8" t="s">
        <v>32</v>
      </c>
    </row>
    <row r="33" spans="1:10" ht="20.100000000000001" hidden="1" customHeight="1" x14ac:dyDescent="0.15">
      <c r="A33" s="18">
        <v>31</v>
      </c>
      <c r="B33" s="2" t="s">
        <v>62</v>
      </c>
      <c r="C33" s="12" t="s">
        <v>16</v>
      </c>
      <c r="D33" s="6">
        <v>600000</v>
      </c>
      <c r="E33" s="2"/>
      <c r="F33" s="8"/>
      <c r="G33" s="8"/>
      <c r="H33" s="17" t="s">
        <v>63</v>
      </c>
      <c r="I33" s="8">
        <v>20520101</v>
      </c>
      <c r="J33" s="8" t="s">
        <v>32</v>
      </c>
    </row>
    <row r="34" spans="1:10" ht="20.100000000000001" hidden="1" customHeight="1" x14ac:dyDescent="0.15">
      <c r="A34" s="18">
        <v>32</v>
      </c>
      <c r="B34" s="2" t="s">
        <v>64</v>
      </c>
      <c r="C34" s="12" t="s">
        <v>16</v>
      </c>
      <c r="D34" s="6">
        <v>200000</v>
      </c>
      <c r="E34" s="2"/>
      <c r="F34" s="8"/>
      <c r="G34" s="8"/>
      <c r="H34" s="17" t="s">
        <v>31</v>
      </c>
      <c r="I34" s="8">
        <v>20520101</v>
      </c>
      <c r="J34" s="8" t="s">
        <v>32</v>
      </c>
    </row>
    <row r="35" spans="1:10" ht="20.100000000000001" customHeight="1" x14ac:dyDescent="0.15">
      <c r="A35" s="18">
        <v>33</v>
      </c>
      <c r="B35" s="2" t="s">
        <v>65</v>
      </c>
      <c r="C35" s="12" t="s">
        <v>16</v>
      </c>
      <c r="D35" s="6">
        <v>29372</v>
      </c>
      <c r="E35" s="2"/>
      <c r="F35" s="8"/>
      <c r="G35" s="8"/>
      <c r="H35" s="17" t="s">
        <v>27</v>
      </c>
      <c r="I35" s="8">
        <v>10520201</v>
      </c>
      <c r="J35" s="4" t="s">
        <v>28</v>
      </c>
    </row>
    <row r="36" spans="1:10" ht="20.100000000000001" hidden="1" customHeight="1" x14ac:dyDescent="0.15">
      <c r="A36" s="18">
        <v>34</v>
      </c>
      <c r="B36" s="2" t="s">
        <v>65</v>
      </c>
      <c r="C36" s="12" t="s">
        <v>48</v>
      </c>
      <c r="D36" s="6">
        <v>87554.77</v>
      </c>
      <c r="E36" s="2"/>
      <c r="F36" s="8"/>
      <c r="G36" s="8"/>
      <c r="H36" s="17" t="s">
        <v>37</v>
      </c>
      <c r="I36" s="8">
        <v>20520102</v>
      </c>
      <c r="J36" s="4" t="s">
        <v>38</v>
      </c>
    </row>
    <row r="37" spans="1:10" ht="20.100000000000001" hidden="1" customHeight="1" x14ac:dyDescent="0.15">
      <c r="A37" s="18">
        <v>35</v>
      </c>
      <c r="B37" s="2" t="s">
        <v>66</v>
      </c>
      <c r="C37" s="12" t="s">
        <v>16</v>
      </c>
      <c r="D37" s="6">
        <v>3676.33</v>
      </c>
      <c r="E37" s="2"/>
      <c r="F37" s="8"/>
      <c r="G37" s="8"/>
      <c r="H37" s="17" t="s">
        <v>31</v>
      </c>
      <c r="I37" s="8">
        <v>20520101</v>
      </c>
      <c r="J37" s="8" t="s">
        <v>32</v>
      </c>
    </row>
    <row r="38" spans="1:10" ht="20.100000000000001" hidden="1" customHeight="1" x14ac:dyDescent="0.15">
      <c r="A38" s="18">
        <v>36</v>
      </c>
      <c r="B38" s="2" t="s">
        <v>67</v>
      </c>
      <c r="C38" s="12" t="s">
        <v>16</v>
      </c>
      <c r="D38" s="6">
        <v>368.13</v>
      </c>
      <c r="E38" s="2"/>
      <c r="F38" s="8"/>
      <c r="G38" s="8"/>
      <c r="H38" s="17" t="s">
        <v>45</v>
      </c>
      <c r="I38" s="8">
        <v>20520101</v>
      </c>
      <c r="J38" s="8" t="s">
        <v>32</v>
      </c>
    </row>
    <row r="39" spans="1:10" ht="20.100000000000001" hidden="1" customHeight="1" x14ac:dyDescent="0.15">
      <c r="A39" s="18">
        <v>37</v>
      </c>
      <c r="B39" s="2" t="s">
        <v>67</v>
      </c>
      <c r="C39" s="12" t="s">
        <v>48</v>
      </c>
      <c r="D39" s="6">
        <v>7645.67</v>
      </c>
      <c r="E39" s="2"/>
      <c r="F39" s="8"/>
      <c r="G39" s="8"/>
      <c r="H39" s="17" t="s">
        <v>63</v>
      </c>
      <c r="I39" s="8">
        <v>20520101</v>
      </c>
      <c r="J39" s="8" t="s">
        <v>32</v>
      </c>
    </row>
    <row r="40" spans="1:10" ht="20.100000000000001" hidden="1" customHeight="1" x14ac:dyDescent="0.15">
      <c r="A40" s="18">
        <v>38</v>
      </c>
      <c r="B40" s="2" t="s">
        <v>67</v>
      </c>
      <c r="C40" s="12" t="s">
        <v>49</v>
      </c>
      <c r="D40" s="6">
        <v>9195.4</v>
      </c>
      <c r="E40" s="2"/>
      <c r="F40" s="8"/>
      <c r="G40" s="8"/>
      <c r="H40" s="17" t="s">
        <v>31</v>
      </c>
      <c r="I40" s="8">
        <v>20520101</v>
      </c>
      <c r="J40" s="8" t="s">
        <v>32</v>
      </c>
    </row>
    <row r="41" spans="1:10" ht="20.100000000000001" hidden="1" customHeight="1" x14ac:dyDescent="0.15">
      <c r="A41" s="18">
        <v>39</v>
      </c>
      <c r="B41" s="2" t="s">
        <v>67</v>
      </c>
      <c r="C41" s="12" t="s">
        <v>50</v>
      </c>
      <c r="D41" s="6">
        <v>8006.07</v>
      </c>
      <c r="E41" s="2"/>
      <c r="F41" s="8"/>
      <c r="G41" s="8"/>
      <c r="H41" s="17" t="s">
        <v>68</v>
      </c>
      <c r="I41" s="8">
        <v>20520101</v>
      </c>
      <c r="J41" s="8" t="s">
        <v>32</v>
      </c>
    </row>
    <row r="42" spans="1:10" ht="20.100000000000001" hidden="1" customHeight="1" x14ac:dyDescent="0.15">
      <c r="A42" s="18">
        <v>40</v>
      </c>
      <c r="B42" s="2" t="s">
        <v>67</v>
      </c>
      <c r="C42" s="12" t="s">
        <v>51</v>
      </c>
      <c r="D42" s="6">
        <v>527.73</v>
      </c>
      <c r="E42" s="2"/>
      <c r="F42" s="8"/>
      <c r="G42" s="8"/>
      <c r="H42" s="17" t="s">
        <v>46</v>
      </c>
      <c r="I42" s="8">
        <v>20520101</v>
      </c>
      <c r="J42" s="8" t="s">
        <v>32</v>
      </c>
    </row>
    <row r="43" spans="1:10" ht="20.100000000000001" hidden="1" customHeight="1" x14ac:dyDescent="0.15">
      <c r="A43" s="18">
        <v>41</v>
      </c>
      <c r="B43" s="2" t="s">
        <v>67</v>
      </c>
      <c r="C43" s="12" t="s">
        <v>52</v>
      </c>
      <c r="D43" s="6">
        <v>749.8</v>
      </c>
      <c r="E43" s="2"/>
      <c r="F43" s="8"/>
      <c r="G43" s="8"/>
      <c r="H43" s="17" t="s">
        <v>46</v>
      </c>
      <c r="I43" s="8">
        <v>20520101</v>
      </c>
      <c r="J43" s="8" t="s">
        <v>32</v>
      </c>
    </row>
    <row r="44" spans="1:10" ht="20.100000000000001" hidden="1" customHeight="1" x14ac:dyDescent="0.15">
      <c r="A44" s="18">
        <v>42</v>
      </c>
      <c r="B44" s="2" t="s">
        <v>67</v>
      </c>
      <c r="C44" s="12" t="s">
        <v>53</v>
      </c>
      <c r="D44" s="6">
        <v>-749.8</v>
      </c>
      <c r="E44" s="2"/>
      <c r="F44" s="8"/>
      <c r="G44" s="8"/>
      <c r="H44" s="17" t="s">
        <v>46</v>
      </c>
      <c r="I44" s="8">
        <v>20520101</v>
      </c>
      <c r="J44" s="8" t="s">
        <v>32</v>
      </c>
    </row>
    <row r="45" spans="1:10" ht="20.100000000000001" hidden="1" customHeight="1" x14ac:dyDescent="0.15">
      <c r="A45" s="18">
        <v>43</v>
      </c>
      <c r="B45" s="2" t="s">
        <v>69</v>
      </c>
      <c r="C45" s="12" t="s">
        <v>22</v>
      </c>
      <c r="D45" s="6">
        <v>920000</v>
      </c>
      <c r="E45" s="2"/>
      <c r="F45" s="8"/>
      <c r="G45" s="8"/>
      <c r="H45" s="17" t="s">
        <v>13</v>
      </c>
      <c r="I45" s="8">
        <v>10520102</v>
      </c>
      <c r="J45" s="8" t="s">
        <v>23</v>
      </c>
    </row>
    <row r="46" spans="1:10" ht="20.100000000000001" hidden="1" customHeight="1" x14ac:dyDescent="0.15">
      <c r="A46" s="18">
        <v>44</v>
      </c>
      <c r="B46" s="2" t="s">
        <v>70</v>
      </c>
      <c r="C46" s="12" t="s">
        <v>22</v>
      </c>
      <c r="D46" s="6">
        <v>10000000</v>
      </c>
      <c r="E46" s="2"/>
      <c r="F46" s="8"/>
      <c r="G46" s="8"/>
      <c r="H46" s="17" t="s">
        <v>13</v>
      </c>
      <c r="I46" s="8">
        <v>10520101</v>
      </c>
      <c r="J46" s="8" t="s">
        <v>14</v>
      </c>
    </row>
    <row r="47" spans="1:10" ht="20.100000000000001" hidden="1" customHeight="1" x14ac:dyDescent="0.15">
      <c r="A47" s="18">
        <v>45</v>
      </c>
      <c r="B47" s="2" t="s">
        <v>71</v>
      </c>
      <c r="C47" s="12" t="s">
        <v>30</v>
      </c>
      <c r="D47" s="6">
        <v>1620</v>
      </c>
      <c r="E47" s="2"/>
      <c r="F47" s="8"/>
      <c r="G47" s="8"/>
      <c r="H47" s="17" t="s">
        <v>19</v>
      </c>
      <c r="I47" s="8">
        <v>20520101</v>
      </c>
      <c r="J47" s="8" t="s">
        <v>32</v>
      </c>
    </row>
    <row r="48" spans="1:10" ht="20.100000000000001" hidden="1" customHeight="1" x14ac:dyDescent="0.15">
      <c r="A48" s="18">
        <v>46</v>
      </c>
      <c r="B48" s="2" t="s">
        <v>72</v>
      </c>
      <c r="C48" s="12" t="s">
        <v>30</v>
      </c>
      <c r="D48" s="6">
        <v>10199</v>
      </c>
      <c r="E48" s="2"/>
      <c r="F48" s="8"/>
      <c r="G48" s="8"/>
      <c r="H48" s="17" t="s">
        <v>31</v>
      </c>
      <c r="I48" s="8">
        <v>20520101</v>
      </c>
      <c r="J48" s="8" t="s">
        <v>32</v>
      </c>
    </row>
    <row r="49" spans="1:10" ht="20.100000000000001" hidden="1" customHeight="1" x14ac:dyDescent="0.15">
      <c r="A49" s="18">
        <v>47</v>
      </c>
      <c r="B49" s="2" t="s">
        <v>73</v>
      </c>
      <c r="C49" s="12" t="s">
        <v>22</v>
      </c>
      <c r="D49" s="6">
        <v>44135</v>
      </c>
      <c r="E49" s="2"/>
      <c r="F49" s="8"/>
      <c r="G49" s="8"/>
      <c r="H49" s="17" t="s">
        <v>26</v>
      </c>
      <c r="I49" s="8">
        <v>10520105</v>
      </c>
      <c r="J49" s="8" t="s">
        <v>85</v>
      </c>
    </row>
    <row r="50" spans="1:10" ht="20.100000000000001" hidden="1" customHeight="1" x14ac:dyDescent="0.15">
      <c r="A50" s="18">
        <v>48</v>
      </c>
      <c r="B50" s="2" t="s">
        <v>74</v>
      </c>
      <c r="C50" s="12" t="s">
        <v>30</v>
      </c>
      <c r="D50" s="6">
        <v>29442</v>
      </c>
      <c r="E50" s="2"/>
      <c r="F50" s="8"/>
      <c r="G50" s="8"/>
      <c r="H50" s="17" t="s">
        <v>19</v>
      </c>
      <c r="I50" s="8">
        <v>20520102</v>
      </c>
      <c r="J50" s="4" t="s">
        <v>38</v>
      </c>
    </row>
    <row r="51" spans="1:10" ht="20.100000000000001" hidden="1" customHeight="1" x14ac:dyDescent="0.15">
      <c r="A51" s="18">
        <v>49</v>
      </c>
      <c r="B51" s="2" t="s">
        <v>75</v>
      </c>
      <c r="C51" s="12" t="s">
        <v>30</v>
      </c>
      <c r="D51" s="6">
        <v>80730</v>
      </c>
      <c r="E51" s="2"/>
      <c r="F51" s="8"/>
      <c r="G51" s="8"/>
      <c r="H51" s="17" t="s">
        <v>37</v>
      </c>
      <c r="I51" s="8">
        <v>20520102</v>
      </c>
      <c r="J51" s="4" t="s">
        <v>38</v>
      </c>
    </row>
    <row r="52" spans="1:10" ht="20.100000000000001" hidden="1" customHeight="1" x14ac:dyDescent="0.15">
      <c r="A52" s="18">
        <v>50</v>
      </c>
      <c r="B52" s="2" t="s">
        <v>76</v>
      </c>
      <c r="C52" s="12" t="s">
        <v>16</v>
      </c>
      <c r="D52" s="6">
        <v>121325</v>
      </c>
      <c r="E52" s="2"/>
      <c r="F52" s="8"/>
      <c r="G52" s="8"/>
      <c r="H52" s="17" t="s">
        <v>31</v>
      </c>
      <c r="I52" s="8">
        <v>20520101</v>
      </c>
      <c r="J52" s="8" t="s">
        <v>32</v>
      </c>
    </row>
    <row r="53" spans="1:10" ht="20.100000000000001" hidden="1" customHeight="1" x14ac:dyDescent="0.15">
      <c r="A53" s="18">
        <v>51</v>
      </c>
      <c r="B53" s="2" t="s">
        <v>77</v>
      </c>
      <c r="C53" s="12" t="s">
        <v>22</v>
      </c>
      <c r="D53" s="6">
        <v>34114</v>
      </c>
      <c r="E53" s="2"/>
      <c r="F53" s="8"/>
      <c r="G53" s="8"/>
      <c r="H53" s="17" t="s">
        <v>26</v>
      </c>
      <c r="I53" s="8">
        <v>10520105</v>
      </c>
      <c r="J53" s="8" t="s">
        <v>85</v>
      </c>
    </row>
    <row r="54" spans="1:10" ht="20.100000000000001" hidden="1" customHeight="1" x14ac:dyDescent="0.15">
      <c r="A54" s="18">
        <v>52</v>
      </c>
      <c r="B54" s="2" t="s">
        <v>78</v>
      </c>
      <c r="C54" s="12" t="s">
        <v>16</v>
      </c>
      <c r="D54" s="6">
        <v>-121325</v>
      </c>
      <c r="E54" s="2"/>
      <c r="F54" s="8"/>
      <c r="G54" s="8"/>
      <c r="H54" s="17" t="s">
        <v>31</v>
      </c>
      <c r="I54" s="8">
        <v>20520101</v>
      </c>
      <c r="J54" s="8" t="s">
        <v>32</v>
      </c>
    </row>
    <row r="55" spans="1:10" ht="20.100000000000001" hidden="1" customHeight="1" x14ac:dyDescent="0.15">
      <c r="A55" s="18">
        <v>53</v>
      </c>
      <c r="B55" s="2" t="s">
        <v>79</v>
      </c>
      <c r="C55" s="12" t="s">
        <v>16</v>
      </c>
      <c r="D55" s="6">
        <v>22080</v>
      </c>
      <c r="E55" s="2"/>
      <c r="F55" s="8"/>
      <c r="G55" s="8"/>
      <c r="H55" s="17" t="s">
        <v>80</v>
      </c>
      <c r="I55" s="8">
        <v>10520103</v>
      </c>
      <c r="J55" s="8" t="s">
        <v>81</v>
      </c>
    </row>
    <row r="56" spans="1:10" ht="20.100000000000001" hidden="1" customHeight="1" x14ac:dyDescent="0.15">
      <c r="A56" s="18">
        <v>54</v>
      </c>
      <c r="B56" s="2" t="s">
        <v>82</v>
      </c>
      <c r="C56" s="12" t="s">
        <v>16</v>
      </c>
      <c r="D56" s="6">
        <v>509026.8</v>
      </c>
      <c r="E56" s="2"/>
      <c r="F56" s="8"/>
      <c r="G56" s="8"/>
      <c r="H56" s="17" t="s">
        <v>80</v>
      </c>
      <c r="I56" s="8">
        <v>10520103</v>
      </c>
      <c r="J56" s="8" t="s">
        <v>81</v>
      </c>
    </row>
    <row r="57" spans="1:10" ht="20.100000000000001" hidden="1" customHeight="1" x14ac:dyDescent="0.15">
      <c r="A57" s="18">
        <v>55</v>
      </c>
      <c r="B57" s="2" t="s">
        <v>83</v>
      </c>
      <c r="C57" s="12" t="s">
        <v>60</v>
      </c>
      <c r="D57" s="6">
        <v>0</v>
      </c>
      <c r="E57" s="2"/>
      <c r="F57" s="8"/>
      <c r="G57" s="8"/>
      <c r="H57" s="17" t="s">
        <v>13</v>
      </c>
      <c r="I57" s="8">
        <v>10520102</v>
      </c>
      <c r="J57" s="8" t="s">
        <v>23</v>
      </c>
    </row>
    <row r="58" spans="1:10" ht="20.100000000000001" hidden="1" customHeight="1" x14ac:dyDescent="0.15">
      <c r="A58" s="18">
        <v>56</v>
      </c>
      <c r="B58" s="2" t="s">
        <v>84</v>
      </c>
      <c r="C58" s="12" t="s">
        <v>16</v>
      </c>
      <c r="D58" s="6">
        <v>-150000</v>
      </c>
      <c r="E58" s="2"/>
      <c r="F58" s="8"/>
      <c r="G58" s="8"/>
      <c r="H58" s="17" t="s">
        <v>31</v>
      </c>
      <c r="I58" s="8">
        <v>20520101</v>
      </c>
      <c r="J58" s="8" t="s">
        <v>32</v>
      </c>
    </row>
    <row r="59" spans="1:10" ht="20.100000000000001" hidden="1" customHeight="1" x14ac:dyDescent="0.15">
      <c r="A59" s="18">
        <v>57</v>
      </c>
      <c r="B59" s="2" t="s">
        <v>86</v>
      </c>
      <c r="C59" s="12" t="s">
        <v>87</v>
      </c>
      <c r="D59" s="6">
        <v>1274000</v>
      </c>
      <c r="E59" s="2" t="s">
        <v>88</v>
      </c>
      <c r="F59" s="8">
        <v>205020507</v>
      </c>
      <c r="G59" s="8" t="s">
        <v>89</v>
      </c>
      <c r="H59" s="17" t="s">
        <v>13</v>
      </c>
      <c r="I59" s="8">
        <v>10520105</v>
      </c>
      <c r="J59" s="8" t="s">
        <v>85</v>
      </c>
    </row>
    <row r="60" spans="1:10" ht="20.100000000000001" hidden="1" customHeight="1" x14ac:dyDescent="0.15">
      <c r="A60" s="20">
        <v>58</v>
      </c>
      <c r="B60" s="21" t="s">
        <v>93</v>
      </c>
      <c r="C60" s="22" t="s">
        <v>90</v>
      </c>
      <c r="D60" s="23">
        <v>760</v>
      </c>
      <c r="E60" s="21" t="s">
        <v>91</v>
      </c>
      <c r="F60" s="24">
        <v>20602</v>
      </c>
      <c r="G60" s="24" t="s">
        <v>92</v>
      </c>
      <c r="H60" s="17"/>
      <c r="I60" s="8"/>
      <c r="J60" s="8"/>
    </row>
    <row r="61" spans="1:10" ht="20.100000000000001" customHeight="1" x14ac:dyDescent="0.15">
      <c r="A61" s="11"/>
      <c r="B61" s="2"/>
      <c r="C61" s="12"/>
      <c r="D61" s="6"/>
      <c r="E61" s="2"/>
      <c r="F61" s="8"/>
      <c r="G61" s="8"/>
      <c r="H61" s="17"/>
      <c r="I61" s="8"/>
      <c r="J61" s="8"/>
    </row>
    <row r="62" spans="1:10" ht="20.100000000000001" customHeight="1" x14ac:dyDescent="0.15">
      <c r="G62" s="19"/>
    </row>
    <row r="63" spans="1:10" ht="20.100000000000001" customHeight="1" x14ac:dyDescent="0.15">
      <c r="G63" s="19"/>
    </row>
  </sheetData>
  <autoFilter ref="A2:J60">
    <filterColumn colId="9">
      <filters>
        <filter val="五期希尔顿逸林酒店"/>
      </filters>
    </filterColumn>
  </autoFilter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0"/>
  <sheetViews>
    <sheetView zoomScale="115" zoomScaleNormal="115" workbookViewId="0">
      <selection activeCell="D19" sqref="D19"/>
    </sheetView>
  </sheetViews>
  <sheetFormatPr defaultColWidth="9" defaultRowHeight="20.100000000000001" customHeight="1" x14ac:dyDescent="0.15"/>
  <cols>
    <col min="1" max="1" width="5.75" style="1" customWidth="1"/>
    <col min="2" max="2" width="14.75" style="1" bestFit="1" customWidth="1"/>
    <col min="3" max="3" width="5.125" style="1" customWidth="1"/>
    <col min="4" max="4" width="14.125" style="5" customWidth="1"/>
    <col min="5" max="5" width="15.25" style="1" customWidth="1"/>
    <col min="6" max="7" width="14" style="3" customWidth="1"/>
    <col min="8" max="8" width="11.625" style="16" customWidth="1"/>
    <col min="9" max="9" width="9.625" style="16" customWidth="1"/>
    <col min="10" max="10" width="11.25" style="1" customWidth="1"/>
    <col min="11" max="16384" width="9" style="1"/>
  </cols>
  <sheetData>
    <row r="1" spans="1:10" ht="20.100000000000001" customHeight="1" x14ac:dyDescent="0.15">
      <c r="A1" s="91" t="s">
        <v>7</v>
      </c>
      <c r="B1" s="91"/>
      <c r="C1" s="91"/>
    </row>
    <row r="2" spans="1:10" s="3" customFormat="1" ht="20.100000000000001" customHeight="1" x14ac:dyDescent="0.15">
      <c r="A2" s="14" t="s">
        <v>6</v>
      </c>
      <c r="B2" s="14" t="s">
        <v>1</v>
      </c>
      <c r="C2" s="14" t="s">
        <v>8</v>
      </c>
      <c r="D2" s="15" t="s">
        <v>0</v>
      </c>
      <c r="E2" s="14" t="s">
        <v>9</v>
      </c>
      <c r="F2" s="14" t="s">
        <v>3</v>
      </c>
      <c r="G2" s="14" t="s">
        <v>2</v>
      </c>
      <c r="H2" s="14" t="s">
        <v>10</v>
      </c>
      <c r="I2" s="14" t="s">
        <v>4</v>
      </c>
      <c r="J2" s="14" t="s">
        <v>5</v>
      </c>
    </row>
    <row r="3" spans="1:10" ht="20.100000000000001" customHeight="1" x14ac:dyDescent="0.15">
      <c r="A3" s="18">
        <v>1</v>
      </c>
      <c r="B3" s="11" t="s">
        <v>86</v>
      </c>
      <c r="C3" s="12" t="s">
        <v>95</v>
      </c>
      <c r="D3" s="6">
        <v>-466666.67</v>
      </c>
      <c r="E3" s="8">
        <v>205020507</v>
      </c>
      <c r="F3" s="8" t="s">
        <v>96</v>
      </c>
      <c r="G3" s="11" t="s">
        <v>96</v>
      </c>
      <c r="I3" s="8"/>
      <c r="J3" s="8"/>
    </row>
    <row r="4" spans="1:10" ht="20.100000000000001" customHeight="1" x14ac:dyDescent="0.15">
      <c r="A4" s="18">
        <v>2</v>
      </c>
      <c r="B4" s="11" t="s">
        <v>97</v>
      </c>
      <c r="C4" s="12" t="s">
        <v>100</v>
      </c>
      <c r="D4" s="6">
        <v>9590.8799999999992</v>
      </c>
      <c r="E4" s="8" t="s">
        <v>96</v>
      </c>
      <c r="F4" s="8">
        <v>208</v>
      </c>
      <c r="G4" s="8" t="s">
        <v>98</v>
      </c>
      <c r="H4" s="8" t="s">
        <v>19</v>
      </c>
      <c r="I4" s="8">
        <v>205201</v>
      </c>
      <c r="J4" s="4" t="s">
        <v>20</v>
      </c>
    </row>
    <row r="5" spans="1:10" ht="20.100000000000001" customHeight="1" x14ac:dyDescent="0.15">
      <c r="A5" s="18">
        <v>3</v>
      </c>
      <c r="B5" s="11" t="s">
        <v>97</v>
      </c>
      <c r="C5" s="12" t="s">
        <v>101</v>
      </c>
      <c r="D5" s="6">
        <v>80705.759999999995</v>
      </c>
      <c r="E5" s="8" t="s">
        <v>96</v>
      </c>
      <c r="F5" s="8">
        <v>208</v>
      </c>
      <c r="G5" s="8" t="s">
        <v>98</v>
      </c>
      <c r="H5" s="17" t="s">
        <v>13</v>
      </c>
      <c r="I5" s="8">
        <v>105201</v>
      </c>
      <c r="J5" s="8" t="s">
        <v>111</v>
      </c>
    </row>
    <row r="6" spans="1:10" ht="20.100000000000001" customHeight="1" x14ac:dyDescent="0.15">
      <c r="A6" s="18">
        <v>4</v>
      </c>
      <c r="B6" s="11" t="s">
        <v>97</v>
      </c>
      <c r="C6" s="12" t="s">
        <v>94</v>
      </c>
      <c r="D6" s="6">
        <v>14386.33</v>
      </c>
      <c r="E6" s="8" t="s">
        <v>96</v>
      </c>
      <c r="F6" s="8">
        <v>208</v>
      </c>
      <c r="G6" s="8" t="s">
        <v>98</v>
      </c>
      <c r="H6" s="8" t="s">
        <v>19</v>
      </c>
      <c r="I6" s="8">
        <v>205201</v>
      </c>
      <c r="J6" s="4" t="s">
        <v>20</v>
      </c>
    </row>
    <row r="7" spans="1:10" ht="20.100000000000001" customHeight="1" x14ac:dyDescent="0.15">
      <c r="A7" s="18">
        <v>5</v>
      </c>
      <c r="B7" s="11" t="s">
        <v>97</v>
      </c>
      <c r="C7" s="12" t="s">
        <v>102</v>
      </c>
      <c r="D7" s="6">
        <v>121058.63</v>
      </c>
      <c r="E7" s="8" t="s">
        <v>96</v>
      </c>
      <c r="F7" s="8">
        <v>208</v>
      </c>
      <c r="G7" s="8" t="s">
        <v>98</v>
      </c>
      <c r="H7" s="17" t="s">
        <v>13</v>
      </c>
      <c r="I7" s="8">
        <v>105201</v>
      </c>
      <c r="J7" s="8" t="s">
        <v>111</v>
      </c>
    </row>
    <row r="8" spans="1:10" ht="20.100000000000001" customHeight="1" x14ac:dyDescent="0.15">
      <c r="A8" s="18">
        <v>6</v>
      </c>
      <c r="B8" s="11" t="s">
        <v>97</v>
      </c>
      <c r="C8" s="12" t="s">
        <v>103</v>
      </c>
      <c r="D8" s="6">
        <v>23977.21</v>
      </c>
      <c r="E8" s="8" t="s">
        <v>96</v>
      </c>
      <c r="F8" s="8">
        <v>208</v>
      </c>
      <c r="G8" s="8" t="s">
        <v>98</v>
      </c>
      <c r="H8" s="8" t="s">
        <v>19</v>
      </c>
      <c r="I8" s="8">
        <v>205201</v>
      </c>
      <c r="J8" s="4" t="s">
        <v>20</v>
      </c>
    </row>
    <row r="9" spans="1:10" ht="20.100000000000001" customHeight="1" x14ac:dyDescent="0.15">
      <c r="A9" s="18">
        <v>7</v>
      </c>
      <c r="B9" s="11" t="s">
        <v>97</v>
      </c>
      <c r="C9" s="12" t="s">
        <v>104</v>
      </c>
      <c r="D9" s="6">
        <v>201764.39</v>
      </c>
      <c r="E9" s="8" t="s">
        <v>96</v>
      </c>
      <c r="F9" s="8">
        <v>208</v>
      </c>
      <c r="G9" s="8" t="s">
        <v>98</v>
      </c>
      <c r="H9" s="17" t="s">
        <v>13</v>
      </c>
      <c r="I9" s="8">
        <v>105201</v>
      </c>
      <c r="J9" s="8" t="s">
        <v>111</v>
      </c>
    </row>
    <row r="10" spans="1:10" ht="20.100000000000001" customHeight="1" x14ac:dyDescent="0.15">
      <c r="A10" s="18">
        <v>8</v>
      </c>
      <c r="B10" s="11" t="s">
        <v>97</v>
      </c>
      <c r="C10" s="12" t="s">
        <v>105</v>
      </c>
      <c r="D10" s="6">
        <v>4035287.78</v>
      </c>
      <c r="E10" s="8" t="s">
        <v>96</v>
      </c>
      <c r="F10" s="8">
        <v>208</v>
      </c>
      <c r="G10" s="8" t="s">
        <v>98</v>
      </c>
      <c r="H10" s="8" t="s">
        <v>13</v>
      </c>
      <c r="I10" s="8">
        <v>105201</v>
      </c>
      <c r="J10" s="8" t="s">
        <v>111</v>
      </c>
    </row>
    <row r="11" spans="1:10" ht="20.100000000000001" customHeight="1" x14ac:dyDescent="0.15">
      <c r="A11" s="18">
        <v>9</v>
      </c>
      <c r="B11" s="11" t="s">
        <v>97</v>
      </c>
      <c r="C11" s="12" t="s">
        <v>106</v>
      </c>
      <c r="D11" s="6">
        <v>479544.24</v>
      </c>
      <c r="E11" s="8" t="s">
        <v>96</v>
      </c>
      <c r="F11" s="8">
        <v>208</v>
      </c>
      <c r="G11" s="8" t="s">
        <v>98</v>
      </c>
      <c r="H11" s="17" t="s">
        <v>19</v>
      </c>
      <c r="I11" s="8">
        <v>205201</v>
      </c>
      <c r="J11" s="4" t="s">
        <v>20</v>
      </c>
    </row>
    <row r="12" spans="1:10" ht="20.100000000000001" customHeight="1" x14ac:dyDescent="0.15">
      <c r="A12" s="18">
        <v>10</v>
      </c>
      <c r="B12" s="11" t="s">
        <v>97</v>
      </c>
      <c r="C12" s="12" t="s">
        <v>107</v>
      </c>
      <c r="D12" s="6">
        <v>1396784.31</v>
      </c>
      <c r="E12" s="8" t="s">
        <v>96</v>
      </c>
      <c r="F12" s="9">
        <v>209</v>
      </c>
      <c r="G12" s="9" t="s">
        <v>99</v>
      </c>
      <c r="H12" s="8" t="s">
        <v>19</v>
      </c>
      <c r="I12" s="8">
        <v>205201</v>
      </c>
      <c r="J12" s="4" t="s">
        <v>20</v>
      </c>
    </row>
    <row r="13" spans="1:10" ht="20.100000000000001" customHeight="1" x14ac:dyDescent="0.15">
      <c r="A13" s="18">
        <v>11</v>
      </c>
      <c r="B13" s="11" t="s">
        <v>97</v>
      </c>
      <c r="C13" s="12" t="s">
        <v>108</v>
      </c>
      <c r="D13" s="6">
        <v>4358110.8099999996</v>
      </c>
      <c r="E13" s="8" t="s">
        <v>96</v>
      </c>
      <c r="F13" s="10">
        <v>209</v>
      </c>
      <c r="G13" s="9" t="s">
        <v>99</v>
      </c>
      <c r="H13" s="17" t="s">
        <v>13</v>
      </c>
      <c r="I13" s="8">
        <v>105201</v>
      </c>
      <c r="J13" s="8" t="s">
        <v>111</v>
      </c>
    </row>
    <row r="14" spans="1:10" ht="20.100000000000001" customHeight="1" x14ac:dyDescent="0.15">
      <c r="A14" s="18">
        <v>12</v>
      </c>
      <c r="B14" s="11" t="s">
        <v>97</v>
      </c>
      <c r="C14" s="12" t="s">
        <v>109</v>
      </c>
      <c r="D14" s="7">
        <v>129741.6</v>
      </c>
      <c r="E14" s="8" t="s">
        <v>96</v>
      </c>
      <c r="F14" s="9">
        <v>208</v>
      </c>
      <c r="G14" s="8" t="s">
        <v>98</v>
      </c>
      <c r="H14" s="8" t="s">
        <v>96</v>
      </c>
      <c r="I14" s="8">
        <v>105201</v>
      </c>
      <c r="J14" s="8" t="s">
        <v>111</v>
      </c>
    </row>
    <row r="15" spans="1:10" ht="20.100000000000001" customHeight="1" x14ac:dyDescent="0.15">
      <c r="A15" s="18">
        <v>13</v>
      </c>
      <c r="B15" s="11" t="s">
        <v>97</v>
      </c>
      <c r="C15" s="12" t="s">
        <v>110</v>
      </c>
      <c r="D15" s="7">
        <v>534873.11</v>
      </c>
      <c r="E15" s="8" t="s">
        <v>96</v>
      </c>
      <c r="F15" s="10">
        <v>208</v>
      </c>
      <c r="G15" s="8" t="s">
        <v>98</v>
      </c>
      <c r="H15" s="8" t="s">
        <v>19</v>
      </c>
      <c r="I15" s="8">
        <v>205201</v>
      </c>
      <c r="J15" s="4" t="s">
        <v>20</v>
      </c>
    </row>
    <row r="16" spans="1:10" ht="20.100000000000001" customHeight="1" x14ac:dyDescent="0.15">
      <c r="A16" s="18"/>
      <c r="B16" s="11"/>
      <c r="C16" s="12"/>
      <c r="D16" s="7"/>
      <c r="E16" s="11"/>
      <c r="F16" s="8"/>
      <c r="G16" s="8"/>
      <c r="H16" s="17"/>
      <c r="I16" s="8"/>
      <c r="J16" s="4"/>
    </row>
    <row r="17" spans="1:10" ht="20.100000000000001" customHeight="1" x14ac:dyDescent="0.15">
      <c r="A17" s="18"/>
      <c r="B17" s="11"/>
      <c r="C17" s="12"/>
      <c r="D17" s="7"/>
      <c r="E17" s="11"/>
      <c r="F17" s="9"/>
      <c r="G17" s="9"/>
      <c r="H17" s="8"/>
      <c r="I17" s="8"/>
      <c r="J17" s="8"/>
    </row>
    <row r="18" spans="1:10" ht="20.100000000000001" customHeight="1" x14ac:dyDescent="0.15">
      <c r="A18" s="18"/>
      <c r="B18" s="11"/>
      <c r="C18" s="12"/>
      <c r="D18" s="7"/>
      <c r="E18" s="11"/>
      <c r="F18" s="9"/>
      <c r="G18" s="9"/>
      <c r="H18" s="17"/>
      <c r="I18" s="8"/>
      <c r="J18" s="8"/>
    </row>
    <row r="19" spans="1:10" ht="20.100000000000001" customHeight="1" x14ac:dyDescent="0.15">
      <c r="A19" s="18"/>
      <c r="B19" s="11"/>
      <c r="C19" s="12"/>
      <c r="D19" s="6"/>
      <c r="E19" s="2"/>
      <c r="F19" s="9"/>
      <c r="G19" s="9"/>
      <c r="H19" s="8"/>
      <c r="I19" s="8"/>
      <c r="J19" s="8"/>
    </row>
    <row r="20" spans="1:10" ht="20.100000000000001" customHeight="1" x14ac:dyDescent="0.15">
      <c r="A20" s="18"/>
      <c r="B20" s="11"/>
      <c r="C20" s="12"/>
      <c r="D20" s="6"/>
      <c r="E20" s="2"/>
      <c r="F20" s="8"/>
      <c r="G20" s="8"/>
      <c r="H20" s="17"/>
      <c r="I20" s="8"/>
      <c r="J20" s="8"/>
    </row>
    <row r="21" spans="1:10" ht="20.100000000000001" customHeight="1" x14ac:dyDescent="0.15">
      <c r="A21" s="18"/>
      <c r="B21" s="11"/>
      <c r="C21" s="12"/>
      <c r="D21" s="6"/>
      <c r="E21" s="2"/>
      <c r="F21" s="8"/>
      <c r="G21" s="8"/>
      <c r="H21" s="8"/>
      <c r="I21" s="8"/>
      <c r="J21" s="8"/>
    </row>
    <row r="22" spans="1:10" ht="20.100000000000001" customHeight="1" x14ac:dyDescent="0.15">
      <c r="A22" s="18"/>
      <c r="B22" s="11"/>
      <c r="C22" s="12"/>
      <c r="D22" s="6"/>
      <c r="E22" s="2"/>
      <c r="F22" s="8"/>
      <c r="G22" s="8"/>
      <c r="H22" s="17"/>
      <c r="I22" s="8"/>
      <c r="J22" s="8"/>
    </row>
    <row r="23" spans="1:10" ht="20.100000000000001" customHeight="1" x14ac:dyDescent="0.15">
      <c r="A23" s="18"/>
      <c r="B23" s="11"/>
      <c r="C23" s="12"/>
      <c r="D23" s="6"/>
      <c r="E23" s="2"/>
      <c r="F23" s="8"/>
      <c r="G23" s="8"/>
      <c r="H23" s="8"/>
      <c r="I23" s="8"/>
      <c r="J23" s="8"/>
    </row>
    <row r="24" spans="1:10" ht="20.100000000000001" customHeight="1" x14ac:dyDescent="0.15">
      <c r="A24" s="18"/>
      <c r="B24" s="11"/>
      <c r="C24" s="12"/>
      <c r="D24" s="6"/>
      <c r="E24" s="2"/>
      <c r="F24" s="8"/>
      <c r="G24" s="8"/>
      <c r="H24" s="17"/>
      <c r="I24" s="8"/>
      <c r="J24" s="8"/>
    </row>
    <row r="25" spans="1:10" ht="20.100000000000001" customHeight="1" x14ac:dyDescent="0.15">
      <c r="A25" s="18"/>
      <c r="B25" s="11"/>
      <c r="C25" s="12"/>
      <c r="D25" s="6"/>
      <c r="E25" s="2"/>
      <c r="F25" s="8"/>
      <c r="G25" s="8"/>
      <c r="H25" s="17"/>
      <c r="I25" s="8"/>
      <c r="J25" s="8"/>
    </row>
    <row r="26" spans="1:10" ht="20.100000000000001" customHeight="1" x14ac:dyDescent="0.15">
      <c r="A26" s="18"/>
      <c r="B26" s="11"/>
      <c r="C26" s="12"/>
      <c r="D26" s="6"/>
      <c r="E26" s="2"/>
      <c r="F26" s="8"/>
      <c r="G26" s="8"/>
      <c r="H26" s="17"/>
      <c r="I26" s="8"/>
      <c r="J26" s="8"/>
    </row>
    <row r="27" spans="1:10" ht="20.100000000000001" customHeight="1" x14ac:dyDescent="0.15">
      <c r="A27" s="18"/>
      <c r="B27" s="2"/>
      <c r="C27" s="12"/>
      <c r="D27" s="6"/>
      <c r="E27" s="2"/>
      <c r="F27" s="8"/>
      <c r="G27" s="8"/>
      <c r="H27" s="17"/>
      <c r="I27" s="8"/>
      <c r="J27" s="4"/>
    </row>
    <row r="28" spans="1:10" ht="20.100000000000001" customHeight="1" x14ac:dyDescent="0.15">
      <c r="A28" s="18"/>
      <c r="B28" s="2"/>
      <c r="C28" s="12"/>
      <c r="D28" s="6"/>
      <c r="E28" s="2"/>
      <c r="F28" s="8"/>
      <c r="G28" s="8"/>
      <c r="H28" s="17"/>
      <c r="I28" s="8"/>
      <c r="J28" s="8"/>
    </row>
    <row r="29" spans="1:10" ht="20.100000000000001" customHeight="1" x14ac:dyDescent="0.15">
      <c r="A29" s="18"/>
      <c r="B29" s="2"/>
      <c r="C29" s="12"/>
      <c r="D29" s="6"/>
      <c r="E29" s="2"/>
      <c r="F29" s="8"/>
      <c r="G29" s="8"/>
      <c r="H29" s="17"/>
      <c r="I29" s="8"/>
      <c r="J29" s="8"/>
    </row>
    <row r="30" spans="1:10" ht="20.100000000000001" customHeight="1" x14ac:dyDescent="0.15">
      <c r="A30" s="18"/>
      <c r="B30" s="2"/>
      <c r="C30" s="12"/>
      <c r="D30" s="6"/>
      <c r="E30" s="2"/>
      <c r="F30" s="8"/>
      <c r="G30" s="8"/>
      <c r="H30" s="17"/>
      <c r="I30" s="8"/>
      <c r="J30" s="8"/>
    </row>
    <row r="31" spans="1:10" ht="20.100000000000001" customHeight="1" x14ac:dyDescent="0.15">
      <c r="A31" s="18"/>
      <c r="B31" s="2"/>
      <c r="C31" s="12"/>
      <c r="D31" s="6"/>
      <c r="E31" s="2"/>
      <c r="F31" s="8"/>
      <c r="G31" s="8"/>
      <c r="H31" s="17"/>
      <c r="I31" s="8"/>
      <c r="J31" s="8"/>
    </row>
    <row r="32" spans="1:10" ht="20.100000000000001" customHeight="1" x14ac:dyDescent="0.15">
      <c r="A32" s="18"/>
      <c r="B32" s="2"/>
      <c r="C32" s="12"/>
      <c r="D32" s="6"/>
      <c r="E32" s="2"/>
      <c r="F32" s="8"/>
      <c r="G32" s="8"/>
      <c r="H32" s="17"/>
      <c r="I32" s="8"/>
      <c r="J32" s="8"/>
    </row>
    <row r="33" spans="1:10" ht="20.100000000000001" customHeight="1" x14ac:dyDescent="0.15">
      <c r="A33" s="18"/>
      <c r="B33" s="2"/>
      <c r="C33" s="12"/>
      <c r="D33" s="6"/>
      <c r="E33" s="2"/>
      <c r="F33" s="8"/>
      <c r="G33" s="8"/>
      <c r="H33" s="17"/>
      <c r="I33" s="8"/>
      <c r="J33" s="8"/>
    </row>
    <row r="34" spans="1:10" ht="20.100000000000001" customHeight="1" x14ac:dyDescent="0.15">
      <c r="A34" s="18"/>
      <c r="B34" s="2"/>
      <c r="C34" s="12"/>
      <c r="D34" s="6"/>
      <c r="E34" s="2"/>
      <c r="F34" s="8"/>
      <c r="G34" s="8"/>
      <c r="H34" s="17"/>
      <c r="I34" s="8"/>
      <c r="J34" s="4"/>
    </row>
    <row r="35" spans="1:10" ht="20.100000000000001" customHeight="1" x14ac:dyDescent="0.15">
      <c r="A35" s="18"/>
      <c r="B35" s="2"/>
      <c r="C35" s="12"/>
      <c r="D35" s="6"/>
      <c r="E35" s="2"/>
      <c r="F35" s="8"/>
      <c r="G35" s="8"/>
      <c r="H35" s="17"/>
      <c r="I35" s="8"/>
      <c r="J35" s="4"/>
    </row>
    <row r="36" spans="1:10" ht="20.100000000000001" customHeight="1" x14ac:dyDescent="0.15">
      <c r="A36" s="18"/>
      <c r="B36" s="2"/>
      <c r="C36" s="12"/>
      <c r="D36" s="6"/>
      <c r="E36" s="2"/>
      <c r="F36" s="8"/>
      <c r="G36" s="8"/>
      <c r="H36" s="17"/>
      <c r="I36" s="8"/>
      <c r="J36" s="8"/>
    </row>
    <row r="37" spans="1:10" ht="20.100000000000001" customHeight="1" x14ac:dyDescent="0.15">
      <c r="A37" s="18"/>
      <c r="B37" s="2"/>
      <c r="C37" s="12"/>
      <c r="D37" s="6"/>
      <c r="E37" s="2"/>
      <c r="F37" s="8"/>
      <c r="G37" s="8"/>
      <c r="H37" s="17"/>
      <c r="I37" s="8"/>
      <c r="J37" s="8"/>
    </row>
    <row r="38" spans="1:10" ht="20.100000000000001" customHeight="1" x14ac:dyDescent="0.15">
      <c r="A38" s="18"/>
      <c r="B38" s="2"/>
      <c r="C38" s="12"/>
      <c r="D38" s="6"/>
      <c r="E38" s="2"/>
      <c r="F38" s="8"/>
      <c r="G38" s="8"/>
      <c r="H38" s="17"/>
      <c r="I38" s="8"/>
      <c r="J38" s="8"/>
    </row>
    <row r="39" spans="1:10" ht="20.100000000000001" customHeight="1" x14ac:dyDescent="0.15">
      <c r="A39" s="18"/>
      <c r="B39" s="2"/>
      <c r="C39" s="12"/>
      <c r="D39" s="6"/>
      <c r="E39" s="2"/>
      <c r="F39" s="8"/>
      <c r="G39" s="8"/>
      <c r="H39" s="17"/>
      <c r="I39" s="8"/>
      <c r="J39" s="8"/>
    </row>
    <row r="40" spans="1:10" ht="20.100000000000001" customHeight="1" x14ac:dyDescent="0.15">
      <c r="A40" s="18"/>
      <c r="B40" s="2"/>
      <c r="C40" s="12"/>
      <c r="D40" s="6"/>
      <c r="E40" s="2"/>
      <c r="F40" s="8"/>
      <c r="G40" s="8"/>
      <c r="H40" s="17"/>
      <c r="I40" s="8"/>
      <c r="J40" s="8"/>
    </row>
    <row r="41" spans="1:10" ht="20.100000000000001" customHeight="1" x14ac:dyDescent="0.15">
      <c r="A41" s="18"/>
      <c r="B41" s="2"/>
      <c r="C41" s="12"/>
      <c r="D41" s="6"/>
      <c r="E41" s="2"/>
      <c r="F41" s="8"/>
      <c r="G41" s="8"/>
      <c r="H41" s="17"/>
      <c r="I41" s="8"/>
      <c r="J41" s="8"/>
    </row>
    <row r="42" spans="1:10" ht="20.100000000000001" customHeight="1" x14ac:dyDescent="0.15">
      <c r="A42" s="18"/>
      <c r="B42" s="2"/>
      <c r="C42" s="12"/>
      <c r="D42" s="6"/>
      <c r="E42" s="2"/>
      <c r="F42" s="8"/>
      <c r="G42" s="8"/>
      <c r="H42" s="17"/>
      <c r="I42" s="8"/>
      <c r="J42" s="8"/>
    </row>
    <row r="43" spans="1:10" ht="20.100000000000001" customHeight="1" x14ac:dyDescent="0.15">
      <c r="A43" s="18"/>
      <c r="B43" s="2"/>
      <c r="C43" s="12"/>
      <c r="D43" s="6"/>
      <c r="E43" s="2"/>
      <c r="F43" s="8"/>
      <c r="G43" s="8"/>
      <c r="H43" s="17"/>
      <c r="I43" s="8"/>
      <c r="J43" s="8"/>
    </row>
    <row r="44" spans="1:10" ht="20.100000000000001" customHeight="1" x14ac:dyDescent="0.15">
      <c r="A44" s="18"/>
      <c r="B44" s="2"/>
      <c r="C44" s="12"/>
      <c r="D44" s="6"/>
      <c r="E44" s="2"/>
      <c r="F44" s="8"/>
      <c r="G44" s="8"/>
      <c r="H44" s="17"/>
      <c r="I44" s="8"/>
      <c r="J44" s="8"/>
    </row>
    <row r="45" spans="1:10" ht="20.100000000000001" customHeight="1" x14ac:dyDescent="0.15">
      <c r="A45" s="18"/>
      <c r="B45" s="2"/>
      <c r="C45" s="12"/>
      <c r="D45" s="6"/>
      <c r="E45" s="2"/>
      <c r="F45" s="8"/>
      <c r="G45" s="8"/>
      <c r="H45" s="17"/>
      <c r="I45" s="8"/>
      <c r="J45" s="8"/>
    </row>
    <row r="46" spans="1:10" ht="20.100000000000001" customHeight="1" x14ac:dyDescent="0.15">
      <c r="A46" s="18"/>
      <c r="B46" s="2"/>
      <c r="C46" s="12"/>
      <c r="D46" s="6"/>
      <c r="E46" s="2"/>
      <c r="F46" s="8"/>
      <c r="G46" s="8"/>
      <c r="H46" s="17"/>
      <c r="I46" s="8"/>
      <c r="J46" s="8"/>
    </row>
    <row r="47" spans="1:10" ht="20.100000000000001" customHeight="1" x14ac:dyDescent="0.15">
      <c r="A47" s="18"/>
      <c r="B47" s="2"/>
      <c r="C47" s="12"/>
      <c r="D47" s="6"/>
      <c r="E47" s="2"/>
      <c r="F47" s="8"/>
      <c r="G47" s="8"/>
      <c r="H47" s="17"/>
      <c r="I47" s="8"/>
      <c r="J47" s="8"/>
    </row>
    <row r="48" spans="1:10" ht="20.100000000000001" customHeight="1" x14ac:dyDescent="0.15">
      <c r="A48" s="18"/>
      <c r="B48" s="2"/>
      <c r="C48" s="12"/>
      <c r="D48" s="6"/>
      <c r="E48" s="2"/>
      <c r="F48" s="8"/>
      <c r="G48" s="8"/>
      <c r="H48" s="17"/>
      <c r="I48" s="8"/>
      <c r="J48" s="8"/>
    </row>
    <row r="49" spans="1:10" ht="20.100000000000001" customHeight="1" x14ac:dyDescent="0.15">
      <c r="A49" s="18"/>
      <c r="B49" s="2"/>
      <c r="C49" s="12"/>
      <c r="D49" s="6"/>
      <c r="E49" s="2"/>
      <c r="F49" s="8"/>
      <c r="G49" s="8"/>
      <c r="H49" s="17"/>
      <c r="I49" s="8"/>
      <c r="J49" s="4"/>
    </row>
    <row r="50" spans="1:10" ht="20.100000000000001" customHeight="1" x14ac:dyDescent="0.15">
      <c r="A50" s="18"/>
      <c r="B50" s="2"/>
      <c r="C50" s="12"/>
      <c r="D50" s="6"/>
      <c r="E50" s="2"/>
      <c r="F50" s="8"/>
      <c r="G50" s="8"/>
      <c r="H50" s="17"/>
      <c r="I50" s="8"/>
      <c r="J50" s="4"/>
    </row>
    <row r="51" spans="1:10" ht="20.100000000000001" customHeight="1" x14ac:dyDescent="0.15">
      <c r="A51" s="18"/>
      <c r="B51" s="2"/>
      <c r="C51" s="12"/>
      <c r="D51" s="6"/>
      <c r="E51" s="2"/>
      <c r="F51" s="8"/>
      <c r="G51" s="8"/>
      <c r="H51" s="17"/>
      <c r="I51" s="8"/>
      <c r="J51" s="8"/>
    </row>
    <row r="52" spans="1:10" ht="20.100000000000001" customHeight="1" x14ac:dyDescent="0.15">
      <c r="A52" s="18"/>
      <c r="B52" s="2"/>
      <c r="C52" s="12"/>
      <c r="D52" s="6"/>
      <c r="E52" s="2"/>
      <c r="F52" s="8"/>
      <c r="G52" s="8"/>
      <c r="H52" s="17"/>
      <c r="I52" s="8"/>
      <c r="J52" s="8"/>
    </row>
    <row r="53" spans="1:10" ht="20.100000000000001" customHeight="1" x14ac:dyDescent="0.15">
      <c r="A53" s="18"/>
      <c r="B53" s="2"/>
      <c r="C53" s="12"/>
      <c r="D53" s="6"/>
      <c r="E53" s="2"/>
      <c r="F53" s="8"/>
      <c r="G53" s="8"/>
      <c r="H53" s="17"/>
      <c r="I53" s="8"/>
      <c r="J53" s="8"/>
    </row>
    <row r="54" spans="1:10" ht="20.100000000000001" customHeight="1" x14ac:dyDescent="0.15">
      <c r="A54" s="18"/>
      <c r="B54" s="2"/>
      <c r="C54" s="12"/>
      <c r="D54" s="6"/>
      <c r="E54" s="2"/>
      <c r="F54" s="8"/>
      <c r="G54" s="8"/>
      <c r="H54" s="17"/>
      <c r="I54" s="8"/>
      <c r="J54" s="8"/>
    </row>
    <row r="55" spans="1:10" ht="20.100000000000001" customHeight="1" x14ac:dyDescent="0.15">
      <c r="A55" s="18"/>
      <c r="B55" s="2"/>
      <c r="C55" s="12"/>
      <c r="D55" s="6"/>
      <c r="E55" s="2"/>
      <c r="F55" s="8"/>
      <c r="G55" s="8"/>
      <c r="H55" s="17"/>
      <c r="I55" s="8"/>
      <c r="J55" s="8"/>
    </row>
    <row r="56" spans="1:10" ht="20.100000000000001" customHeight="1" x14ac:dyDescent="0.15">
      <c r="A56" s="18"/>
      <c r="B56" s="2"/>
      <c r="C56" s="12"/>
      <c r="D56" s="6"/>
      <c r="E56" s="2"/>
      <c r="F56" s="8"/>
      <c r="G56" s="8"/>
      <c r="H56" s="17"/>
      <c r="I56" s="8"/>
      <c r="J56" s="8"/>
    </row>
    <row r="57" spans="1:10" ht="20.100000000000001" customHeight="1" x14ac:dyDescent="0.15">
      <c r="A57" s="18"/>
      <c r="B57" s="2"/>
      <c r="C57" s="12"/>
      <c r="D57" s="6"/>
      <c r="E57" s="2"/>
      <c r="F57" s="8"/>
      <c r="G57" s="8"/>
      <c r="H57" s="17"/>
      <c r="I57" s="8"/>
      <c r="J57" s="8"/>
    </row>
    <row r="58" spans="1:10" ht="20.100000000000001" customHeight="1" x14ac:dyDescent="0.15">
      <c r="A58" s="11"/>
      <c r="B58" s="2"/>
      <c r="C58" s="12"/>
      <c r="D58" s="6"/>
      <c r="E58" s="2"/>
      <c r="F58" s="8"/>
      <c r="G58" s="8"/>
      <c r="H58" s="17"/>
      <c r="I58" s="8"/>
      <c r="J58" s="8"/>
    </row>
    <row r="59" spans="1:10" ht="20.100000000000001" customHeight="1" x14ac:dyDescent="0.15">
      <c r="G59" s="19"/>
    </row>
    <row r="60" spans="1:10" ht="20.100000000000001" customHeight="1" x14ac:dyDescent="0.15">
      <c r="G60" s="19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P23"/>
  <sheetViews>
    <sheetView tabSelected="1" view="pageBreakPreview" topLeftCell="A13" zoomScale="115" zoomScaleNormal="115" zoomScaleSheetLayoutView="115" workbookViewId="0">
      <selection activeCell="G28" sqref="G28"/>
    </sheetView>
  </sheetViews>
  <sheetFormatPr defaultColWidth="9" defaultRowHeight="20.100000000000001" customHeight="1" x14ac:dyDescent="0.15"/>
  <cols>
    <col min="1" max="1" width="5.75" style="79" customWidth="1"/>
    <col min="2" max="2" width="16.75" style="79" customWidth="1"/>
    <col min="3" max="3" width="7.5" style="79" customWidth="1"/>
    <col min="4" max="4" width="12.25" style="80" customWidth="1"/>
    <col min="5" max="5" width="15.5" style="79" customWidth="1"/>
    <col min="6" max="6" width="11.875" style="81" customWidth="1"/>
    <col min="7" max="7" width="18.25" style="81" customWidth="1"/>
    <col min="8" max="8" width="16.25" style="79" customWidth="1"/>
    <col min="9" max="9" width="15" style="79" customWidth="1"/>
    <col min="10" max="10" width="17.375" style="79" customWidth="1"/>
    <col min="11" max="11" width="14" style="79" customWidth="1"/>
    <col min="12" max="12" width="11.5" style="79" customWidth="1"/>
    <col min="13" max="13" width="11.875" style="79" customWidth="1"/>
    <col min="14" max="14" width="13.125" style="79" customWidth="1"/>
    <col min="15" max="15" width="12.75" style="79" customWidth="1"/>
    <col min="16" max="16" width="15" style="79" customWidth="1"/>
    <col min="17" max="16384" width="9" style="79"/>
  </cols>
  <sheetData>
    <row r="1" spans="1:16" s="75" customFormat="1" ht="32.25" customHeight="1" x14ac:dyDescent="0.15">
      <c r="A1" s="92" t="s">
        <v>278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6" s="76" customFormat="1" ht="30" customHeight="1" x14ac:dyDescent="0.15">
      <c r="A2" s="85" t="s">
        <v>6</v>
      </c>
      <c r="B2" s="85" t="s">
        <v>1</v>
      </c>
      <c r="C2" s="85" t="s">
        <v>271</v>
      </c>
      <c r="D2" s="86" t="s">
        <v>0</v>
      </c>
      <c r="E2" s="85" t="s">
        <v>9</v>
      </c>
      <c r="F2" s="85" t="s">
        <v>272</v>
      </c>
      <c r="G2" s="85" t="s">
        <v>273</v>
      </c>
      <c r="H2" s="85" t="s">
        <v>274</v>
      </c>
      <c r="I2" s="85" t="s">
        <v>275</v>
      </c>
      <c r="J2" s="85" t="s">
        <v>276</v>
      </c>
      <c r="K2" s="85" t="s">
        <v>279</v>
      </c>
      <c r="L2" s="85" t="s">
        <v>281</v>
      </c>
      <c r="M2" s="85" t="s">
        <v>282</v>
      </c>
      <c r="N2" s="85" t="s">
        <v>280</v>
      </c>
      <c r="O2" s="85" t="s">
        <v>283</v>
      </c>
      <c r="P2" s="85" t="s">
        <v>284</v>
      </c>
    </row>
    <row r="3" spans="1:16" s="89" customFormat="1" ht="30" customHeight="1" x14ac:dyDescent="0.15">
      <c r="A3" s="88">
        <v>1</v>
      </c>
      <c r="B3" s="87" t="s">
        <v>310</v>
      </c>
      <c r="C3" s="88"/>
      <c r="D3" s="78">
        <v>17845</v>
      </c>
      <c r="E3" s="78" t="s">
        <v>215</v>
      </c>
      <c r="F3" s="78">
        <v>207</v>
      </c>
      <c r="G3" s="78" t="s">
        <v>307</v>
      </c>
      <c r="H3" s="78" t="s">
        <v>287</v>
      </c>
      <c r="I3" s="78" t="s">
        <v>289</v>
      </c>
      <c r="J3" s="78" t="s">
        <v>287</v>
      </c>
      <c r="K3" s="78" t="s">
        <v>329</v>
      </c>
      <c r="L3" s="88"/>
      <c r="M3" s="88" t="s">
        <v>330</v>
      </c>
      <c r="N3" s="88" t="s">
        <v>331</v>
      </c>
      <c r="O3" s="88"/>
      <c r="P3" s="88"/>
    </row>
    <row r="4" spans="1:16" s="89" customFormat="1" ht="30" customHeight="1" x14ac:dyDescent="0.15">
      <c r="A4" s="88">
        <v>2</v>
      </c>
      <c r="B4" s="87" t="s">
        <v>311</v>
      </c>
      <c r="C4" s="88"/>
      <c r="D4" s="78">
        <v>101249.8</v>
      </c>
      <c r="E4" s="78" t="s">
        <v>215</v>
      </c>
      <c r="F4" s="78">
        <v>207</v>
      </c>
      <c r="G4" s="78" t="s">
        <v>307</v>
      </c>
      <c r="H4" s="78" t="s">
        <v>287</v>
      </c>
      <c r="I4" s="78" t="s">
        <v>289</v>
      </c>
      <c r="J4" s="78" t="s">
        <v>287</v>
      </c>
      <c r="K4" s="78" t="s">
        <v>329</v>
      </c>
      <c r="L4" s="88"/>
      <c r="M4" s="88" t="s">
        <v>330</v>
      </c>
      <c r="N4" s="88" t="s">
        <v>331</v>
      </c>
      <c r="O4" s="88"/>
      <c r="P4" s="88"/>
    </row>
    <row r="5" spans="1:16" s="89" customFormat="1" ht="30" customHeight="1" x14ac:dyDescent="0.15">
      <c r="A5" s="88">
        <v>3</v>
      </c>
      <c r="B5" s="87" t="s">
        <v>312</v>
      </c>
      <c r="C5" s="88"/>
      <c r="D5" s="78">
        <v>32.200000000000003</v>
      </c>
      <c r="E5" s="78" t="s">
        <v>215</v>
      </c>
      <c r="F5" s="78">
        <v>207</v>
      </c>
      <c r="G5" s="78" t="s">
        <v>307</v>
      </c>
      <c r="H5" s="78" t="s">
        <v>308</v>
      </c>
      <c r="I5" s="78" t="s">
        <v>309</v>
      </c>
      <c r="J5" s="78" t="s">
        <v>308</v>
      </c>
      <c r="K5" s="78" t="s">
        <v>329</v>
      </c>
      <c r="L5" s="88"/>
      <c r="M5" s="88" t="s">
        <v>330</v>
      </c>
      <c r="N5" s="88" t="s">
        <v>331</v>
      </c>
      <c r="O5" s="88"/>
      <c r="P5" s="88"/>
    </row>
    <row r="6" spans="1:16" s="89" customFormat="1" ht="30" customHeight="1" x14ac:dyDescent="0.15">
      <c r="A6" s="88">
        <v>4</v>
      </c>
      <c r="B6" s="87" t="s">
        <v>313</v>
      </c>
      <c r="C6" s="88"/>
      <c r="D6" s="78">
        <v>7683</v>
      </c>
      <c r="E6" s="78" t="s">
        <v>215</v>
      </c>
      <c r="F6" s="78">
        <v>207</v>
      </c>
      <c r="G6" s="78" t="s">
        <v>307</v>
      </c>
      <c r="H6" s="78" t="s">
        <v>308</v>
      </c>
      <c r="I6" s="78" t="s">
        <v>309</v>
      </c>
      <c r="J6" s="78" t="s">
        <v>308</v>
      </c>
      <c r="K6" s="78" t="s">
        <v>329</v>
      </c>
      <c r="L6" s="88"/>
      <c r="M6" s="88" t="s">
        <v>330</v>
      </c>
      <c r="N6" s="88" t="s">
        <v>331</v>
      </c>
      <c r="O6" s="88"/>
      <c r="P6" s="88"/>
    </row>
    <row r="7" spans="1:16" s="89" customFormat="1" ht="30" customHeight="1" x14ac:dyDescent="0.15">
      <c r="A7" s="88">
        <v>5</v>
      </c>
      <c r="B7" s="87" t="s">
        <v>314</v>
      </c>
      <c r="C7" s="88"/>
      <c r="D7" s="78">
        <v>53517.599999999999</v>
      </c>
      <c r="E7" s="78" t="s">
        <v>215</v>
      </c>
      <c r="F7" s="78">
        <v>207</v>
      </c>
      <c r="G7" s="78" t="s">
        <v>307</v>
      </c>
      <c r="H7" s="78" t="s">
        <v>288</v>
      </c>
      <c r="I7" s="78" t="s">
        <v>290</v>
      </c>
      <c r="J7" s="78" t="s">
        <v>288</v>
      </c>
      <c r="K7" s="78" t="s">
        <v>329</v>
      </c>
      <c r="L7" s="88"/>
      <c r="M7" s="88" t="s">
        <v>330</v>
      </c>
      <c r="N7" s="88" t="s">
        <v>331</v>
      </c>
      <c r="O7" s="88"/>
      <c r="P7" s="88"/>
    </row>
    <row r="8" spans="1:16" s="89" customFormat="1" ht="30" customHeight="1" x14ac:dyDescent="0.15">
      <c r="A8" s="88">
        <v>6</v>
      </c>
      <c r="B8" s="87" t="s">
        <v>315</v>
      </c>
      <c r="C8" s="88"/>
      <c r="D8" s="90">
        <v>23641.7</v>
      </c>
      <c r="E8" s="78" t="s">
        <v>215</v>
      </c>
      <c r="F8" s="78">
        <v>207</v>
      </c>
      <c r="G8" s="78" t="s">
        <v>307</v>
      </c>
      <c r="H8" s="78" t="s">
        <v>287</v>
      </c>
      <c r="I8" s="78" t="s">
        <v>289</v>
      </c>
      <c r="J8" s="78" t="s">
        <v>287</v>
      </c>
      <c r="K8" s="78" t="s">
        <v>329</v>
      </c>
      <c r="L8" s="88"/>
      <c r="M8" s="88" t="s">
        <v>330</v>
      </c>
      <c r="N8" s="88" t="s">
        <v>331</v>
      </c>
      <c r="O8" s="88"/>
      <c r="P8" s="88"/>
    </row>
    <row r="9" spans="1:16" s="89" customFormat="1" ht="30" customHeight="1" x14ac:dyDescent="0.15">
      <c r="A9" s="88">
        <v>7</v>
      </c>
      <c r="B9" s="87" t="s">
        <v>316</v>
      </c>
      <c r="C9" s="88"/>
      <c r="D9" s="78">
        <v>1416.6</v>
      </c>
      <c r="E9" s="78" t="s">
        <v>215</v>
      </c>
      <c r="F9" s="78">
        <v>207</v>
      </c>
      <c r="G9" s="78" t="s">
        <v>307</v>
      </c>
      <c r="H9" s="78" t="s">
        <v>287</v>
      </c>
      <c r="I9" s="78" t="s">
        <v>289</v>
      </c>
      <c r="J9" s="78" t="s">
        <v>287</v>
      </c>
      <c r="K9" s="78" t="s">
        <v>329</v>
      </c>
      <c r="L9" s="88"/>
      <c r="M9" s="88" t="s">
        <v>330</v>
      </c>
      <c r="N9" s="88" t="s">
        <v>331</v>
      </c>
      <c r="O9" s="88"/>
      <c r="P9" s="88"/>
    </row>
    <row r="10" spans="1:16" s="89" customFormat="1" ht="30" customHeight="1" x14ac:dyDescent="0.15">
      <c r="A10" s="88">
        <v>8</v>
      </c>
      <c r="B10" s="87" t="s">
        <v>317</v>
      </c>
      <c r="C10" s="88"/>
      <c r="D10" s="78">
        <v>16800</v>
      </c>
      <c r="E10" s="78" t="s">
        <v>215</v>
      </c>
      <c r="F10" s="78">
        <v>207</v>
      </c>
      <c r="G10" s="78" t="s">
        <v>307</v>
      </c>
      <c r="H10" s="78" t="s">
        <v>295</v>
      </c>
      <c r="I10" s="78" t="s">
        <v>300</v>
      </c>
      <c r="J10" s="78" t="s">
        <v>295</v>
      </c>
      <c r="K10" s="78" t="s">
        <v>329</v>
      </c>
      <c r="L10" s="88"/>
      <c r="M10" s="88" t="s">
        <v>330</v>
      </c>
      <c r="N10" s="88" t="s">
        <v>331</v>
      </c>
      <c r="O10" s="88"/>
      <c r="P10" s="88"/>
    </row>
    <row r="11" spans="1:16" s="89" customFormat="1" ht="30" customHeight="1" x14ac:dyDescent="0.15">
      <c r="A11" s="88">
        <v>9</v>
      </c>
      <c r="B11" s="87" t="s">
        <v>318</v>
      </c>
      <c r="C11" s="88"/>
      <c r="D11" s="78">
        <v>23100</v>
      </c>
      <c r="E11" s="78" t="s">
        <v>215</v>
      </c>
      <c r="F11" s="78">
        <v>207</v>
      </c>
      <c r="G11" s="78" t="s">
        <v>307</v>
      </c>
      <c r="H11" s="78" t="s">
        <v>308</v>
      </c>
      <c r="I11" s="78" t="s">
        <v>309</v>
      </c>
      <c r="J11" s="78" t="s">
        <v>308</v>
      </c>
      <c r="K11" s="78" t="s">
        <v>329</v>
      </c>
      <c r="L11" s="88"/>
      <c r="M11" s="88" t="s">
        <v>330</v>
      </c>
      <c r="N11" s="88" t="s">
        <v>331</v>
      </c>
      <c r="O11" s="88"/>
      <c r="P11" s="88"/>
    </row>
    <row r="12" spans="1:16" s="89" customFormat="1" ht="30" customHeight="1" x14ac:dyDescent="0.15">
      <c r="A12" s="88">
        <v>10</v>
      </c>
      <c r="B12" s="87" t="s">
        <v>321</v>
      </c>
      <c r="C12" s="88"/>
      <c r="D12" s="78">
        <v>72024</v>
      </c>
      <c r="E12" s="78" t="s">
        <v>215</v>
      </c>
      <c r="F12" s="78" t="s">
        <v>305</v>
      </c>
      <c r="G12" s="78" t="s">
        <v>324</v>
      </c>
      <c r="H12" s="78" t="s">
        <v>296</v>
      </c>
      <c r="I12" s="78" t="s">
        <v>301</v>
      </c>
      <c r="J12" s="78" t="s">
        <v>296</v>
      </c>
      <c r="K12" s="78" t="s">
        <v>329</v>
      </c>
      <c r="L12" s="88"/>
      <c r="M12" s="88" t="s">
        <v>330</v>
      </c>
      <c r="N12" s="88" t="s">
        <v>331</v>
      </c>
      <c r="O12" s="88"/>
      <c r="P12" s="88"/>
    </row>
    <row r="13" spans="1:16" s="89" customFormat="1" ht="30" customHeight="1" x14ac:dyDescent="0.15">
      <c r="A13" s="88">
        <v>11</v>
      </c>
      <c r="B13" s="87" t="s">
        <v>322</v>
      </c>
      <c r="C13" s="88"/>
      <c r="D13" s="78">
        <v>68254.100000000006</v>
      </c>
      <c r="E13" s="78" t="s">
        <v>215</v>
      </c>
      <c r="F13" s="78" t="s">
        <v>305</v>
      </c>
      <c r="G13" s="78" t="s">
        <v>306</v>
      </c>
      <c r="H13" s="78" t="s">
        <v>297</v>
      </c>
      <c r="I13" s="78" t="s">
        <v>302</v>
      </c>
      <c r="J13" s="78" t="s">
        <v>297</v>
      </c>
      <c r="K13" s="78" t="s">
        <v>329</v>
      </c>
      <c r="L13" s="88"/>
      <c r="M13" s="88" t="s">
        <v>330</v>
      </c>
      <c r="N13" s="88" t="s">
        <v>331</v>
      </c>
      <c r="O13" s="88"/>
      <c r="P13" s="88"/>
    </row>
    <row r="14" spans="1:16" s="89" customFormat="1" ht="30" customHeight="1" x14ac:dyDescent="0.15">
      <c r="A14" s="88">
        <v>12</v>
      </c>
      <c r="B14" s="87" t="s">
        <v>322</v>
      </c>
      <c r="C14" s="88"/>
      <c r="D14" s="78">
        <v>92465.52</v>
      </c>
      <c r="E14" s="78" t="s">
        <v>215</v>
      </c>
      <c r="F14" s="78" t="s">
        <v>305</v>
      </c>
      <c r="G14" s="78" t="s">
        <v>324</v>
      </c>
      <c r="H14" s="78" t="s">
        <v>298</v>
      </c>
      <c r="I14" s="78" t="s">
        <v>303</v>
      </c>
      <c r="J14" s="78" t="s">
        <v>298</v>
      </c>
      <c r="K14" s="78" t="s">
        <v>329</v>
      </c>
      <c r="L14" s="88"/>
      <c r="M14" s="88" t="s">
        <v>330</v>
      </c>
      <c r="N14" s="88" t="s">
        <v>331</v>
      </c>
      <c r="O14" s="88"/>
      <c r="P14" s="88"/>
    </row>
    <row r="15" spans="1:16" s="89" customFormat="1" ht="30" customHeight="1" x14ac:dyDescent="0.15">
      <c r="A15" s="88">
        <v>13</v>
      </c>
      <c r="B15" s="87" t="s">
        <v>322</v>
      </c>
      <c r="C15" s="88"/>
      <c r="D15" s="78">
        <v>41296.080000000002</v>
      </c>
      <c r="E15" s="78" t="s">
        <v>215</v>
      </c>
      <c r="F15" s="78" t="s">
        <v>305</v>
      </c>
      <c r="G15" s="78" t="s">
        <v>324</v>
      </c>
      <c r="H15" s="78" t="s">
        <v>299</v>
      </c>
      <c r="I15" s="78" t="s">
        <v>304</v>
      </c>
      <c r="J15" s="78" t="s">
        <v>299</v>
      </c>
      <c r="K15" s="78" t="s">
        <v>329</v>
      </c>
      <c r="L15" s="88"/>
      <c r="M15" s="88" t="s">
        <v>330</v>
      </c>
      <c r="N15" s="88" t="s">
        <v>331</v>
      </c>
      <c r="O15" s="88"/>
      <c r="P15" s="88"/>
    </row>
    <row r="16" spans="1:16" s="89" customFormat="1" ht="30" customHeight="1" x14ac:dyDescent="0.15">
      <c r="A16" s="88">
        <v>14</v>
      </c>
      <c r="B16" s="87" t="s">
        <v>323</v>
      </c>
      <c r="C16" s="88"/>
      <c r="D16" s="78">
        <v>163223.45000000001</v>
      </c>
      <c r="E16" s="78" t="s">
        <v>215</v>
      </c>
      <c r="F16" s="78" t="s">
        <v>305</v>
      </c>
      <c r="G16" s="78" t="s">
        <v>324</v>
      </c>
      <c r="H16" s="78" t="s">
        <v>319</v>
      </c>
      <c r="I16" s="78" t="s">
        <v>320</v>
      </c>
      <c r="J16" s="78" t="s">
        <v>319</v>
      </c>
      <c r="K16" s="78" t="s">
        <v>329</v>
      </c>
      <c r="L16" s="88"/>
      <c r="M16" s="88" t="s">
        <v>330</v>
      </c>
      <c r="N16" s="88" t="s">
        <v>331</v>
      </c>
      <c r="O16" s="88"/>
      <c r="P16" s="88"/>
    </row>
    <row r="17" spans="1:16" s="89" customFormat="1" ht="30" customHeight="1" x14ac:dyDescent="0.15">
      <c r="A17" s="88">
        <v>15</v>
      </c>
      <c r="B17" s="87" t="s">
        <v>325</v>
      </c>
      <c r="C17" s="88"/>
      <c r="D17" s="78">
        <v>10898.8</v>
      </c>
      <c r="E17" s="78" t="s">
        <v>215</v>
      </c>
      <c r="F17" s="78">
        <v>207</v>
      </c>
      <c r="G17" s="78" t="s">
        <v>307</v>
      </c>
      <c r="H17" s="78" t="s">
        <v>308</v>
      </c>
      <c r="I17" s="78" t="s">
        <v>309</v>
      </c>
      <c r="J17" s="78" t="s">
        <v>308</v>
      </c>
      <c r="K17" s="78" t="s">
        <v>329</v>
      </c>
      <c r="L17" s="88"/>
      <c r="M17" s="88" t="s">
        <v>330</v>
      </c>
      <c r="N17" s="88" t="s">
        <v>331</v>
      </c>
      <c r="O17" s="88"/>
      <c r="P17" s="88"/>
    </row>
    <row r="18" spans="1:16" s="89" customFormat="1" ht="30" customHeight="1" x14ac:dyDescent="0.15">
      <c r="A18" s="88">
        <v>16</v>
      </c>
      <c r="B18" s="87" t="s">
        <v>326</v>
      </c>
      <c r="C18" s="88"/>
      <c r="D18" s="78">
        <v>34.700000000000003</v>
      </c>
      <c r="E18" s="78" t="s">
        <v>215</v>
      </c>
      <c r="F18" s="78">
        <v>207</v>
      </c>
      <c r="G18" s="78" t="s">
        <v>307</v>
      </c>
      <c r="H18" s="78" t="s">
        <v>308</v>
      </c>
      <c r="I18" s="78" t="s">
        <v>309</v>
      </c>
      <c r="J18" s="78" t="s">
        <v>308</v>
      </c>
      <c r="K18" s="78" t="s">
        <v>329</v>
      </c>
      <c r="L18" s="88"/>
      <c r="M18" s="88" t="s">
        <v>330</v>
      </c>
      <c r="N18" s="88" t="s">
        <v>331</v>
      </c>
      <c r="O18" s="88"/>
      <c r="P18" s="88"/>
    </row>
    <row r="19" spans="1:16" s="89" customFormat="1" ht="30" customHeight="1" x14ac:dyDescent="0.15">
      <c r="A19" s="88">
        <v>17</v>
      </c>
      <c r="B19" s="87" t="s">
        <v>327</v>
      </c>
      <c r="C19" s="88"/>
      <c r="D19" s="78">
        <v>23100</v>
      </c>
      <c r="E19" s="78" t="s">
        <v>215</v>
      </c>
      <c r="F19" s="78">
        <v>207</v>
      </c>
      <c r="G19" s="78" t="s">
        <v>307</v>
      </c>
      <c r="H19" s="78" t="s">
        <v>308</v>
      </c>
      <c r="I19" s="78">
        <v>3710101</v>
      </c>
      <c r="J19" s="78" t="s">
        <v>308</v>
      </c>
      <c r="K19" s="78" t="s">
        <v>329</v>
      </c>
      <c r="L19" s="88"/>
      <c r="M19" s="88" t="s">
        <v>330</v>
      </c>
      <c r="N19" s="88" t="s">
        <v>331</v>
      </c>
      <c r="O19" s="88"/>
      <c r="P19" s="88"/>
    </row>
    <row r="20" spans="1:16" s="89" customFormat="1" ht="30" customHeight="1" x14ac:dyDescent="0.15">
      <c r="A20" s="88">
        <v>18</v>
      </c>
      <c r="B20" s="87" t="s">
        <v>291</v>
      </c>
      <c r="C20" s="88"/>
      <c r="D20" s="78">
        <v>3598609.75</v>
      </c>
      <c r="E20" s="78" t="s">
        <v>294</v>
      </c>
      <c r="F20" s="78">
        <v>2010101</v>
      </c>
      <c r="G20" s="78" t="s">
        <v>328</v>
      </c>
      <c r="H20" s="78" t="s">
        <v>292</v>
      </c>
      <c r="I20" s="78" t="s">
        <v>293</v>
      </c>
      <c r="J20" s="78" t="s">
        <v>292</v>
      </c>
      <c r="K20" s="78" t="s">
        <v>329</v>
      </c>
      <c r="L20" s="88"/>
      <c r="M20" s="88" t="s">
        <v>330</v>
      </c>
      <c r="N20" s="88" t="s">
        <v>331</v>
      </c>
      <c r="O20" s="88"/>
      <c r="P20" s="88"/>
    </row>
    <row r="21" spans="1:16" ht="20.100000000000001" customHeight="1" x14ac:dyDescent="0.15">
      <c r="A21" s="77"/>
      <c r="B21" s="77" t="s">
        <v>270</v>
      </c>
      <c r="C21" s="77"/>
      <c r="D21" s="82"/>
      <c r="E21" s="77"/>
      <c r="F21" s="78"/>
      <c r="G21" s="83"/>
      <c r="H21" s="77"/>
      <c r="I21" s="77"/>
      <c r="J21" s="77"/>
      <c r="K21" s="77"/>
      <c r="L21" s="77"/>
      <c r="M21" s="77"/>
      <c r="N21" s="77"/>
      <c r="O21" s="77"/>
      <c r="P21" s="77"/>
    </row>
    <row r="22" spans="1:16" ht="20.100000000000001" customHeight="1" x14ac:dyDescent="0.15">
      <c r="A22" s="79" t="s">
        <v>285</v>
      </c>
    </row>
    <row r="23" spans="1:16" ht="20.100000000000001" customHeight="1" x14ac:dyDescent="0.15">
      <c r="B23" s="84" t="s">
        <v>277</v>
      </c>
      <c r="C23" s="81"/>
      <c r="D23" s="81"/>
      <c r="E23" s="81"/>
      <c r="G23" s="84"/>
      <c r="H23" s="84"/>
      <c r="I23" s="84"/>
      <c r="J23" s="84"/>
      <c r="L23" s="84" t="s">
        <v>286</v>
      </c>
    </row>
  </sheetData>
  <autoFilter ref="A2:P23"/>
  <mergeCells count="1">
    <mergeCell ref="A1:N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W92"/>
  <sheetViews>
    <sheetView zoomScale="80" zoomScaleNormal="80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P99" sqref="P99"/>
    </sheetView>
  </sheetViews>
  <sheetFormatPr defaultRowHeight="13.5" outlineLevelCol="1" x14ac:dyDescent="0.15"/>
  <cols>
    <col min="1" max="1" width="28.75" style="26" bestFit="1" customWidth="1"/>
    <col min="2" max="2" width="23.625" style="26" hidden="1" customWidth="1" outlineLevel="1"/>
    <col min="3" max="3" width="23.625" style="26" hidden="1" customWidth="1"/>
    <col min="4" max="4" width="23.625" style="26" customWidth="1" outlineLevel="1"/>
    <col min="5" max="5" width="23.625" style="26" hidden="1" customWidth="1"/>
    <col min="6" max="6" width="23.625" style="26" customWidth="1" outlineLevel="1"/>
    <col min="7" max="7" width="23.625" style="26" hidden="1" customWidth="1"/>
    <col min="8" max="8" width="23.625" style="26" hidden="1" customWidth="1" outlineLevel="1"/>
    <col min="9" max="9" width="23.625" style="26" hidden="1" customWidth="1"/>
    <col min="10" max="10" width="23.625" style="26" customWidth="1" outlineLevel="1"/>
    <col min="11" max="11" width="23.625" style="26" hidden="1" customWidth="1"/>
    <col min="12" max="12" width="23.625" style="26" hidden="1" customWidth="1" outlineLevel="1"/>
    <col min="13" max="13" width="23.625" style="26" hidden="1" customWidth="1"/>
    <col min="14" max="14" width="23.625" style="26" hidden="1" customWidth="1" outlineLevel="1"/>
    <col min="15" max="15" width="23.625" style="26" hidden="1" customWidth="1"/>
    <col min="16" max="16" width="23.625" style="26" customWidth="1" outlineLevel="1"/>
    <col min="17" max="17" width="27.375" style="26" hidden="1" customWidth="1"/>
    <col min="18" max="18" width="23.625" style="26" customWidth="1" outlineLevel="1"/>
    <col min="19" max="19" width="23.625" style="26" hidden="1" customWidth="1"/>
    <col min="20" max="20" width="23.625" style="26" customWidth="1" outlineLevel="1"/>
    <col min="21" max="21" width="23.625" style="26" hidden="1" customWidth="1"/>
    <col min="22" max="22" width="23.625" style="26" customWidth="1" outlineLevel="1"/>
    <col min="23" max="23" width="23.625" style="26" hidden="1" customWidth="1"/>
    <col min="24" max="24" width="23.625" style="26" customWidth="1" outlineLevel="1"/>
    <col min="25" max="25" width="26.125" style="26" hidden="1" customWidth="1"/>
    <col min="26" max="26" width="23.625" style="26" customWidth="1" outlineLevel="1"/>
    <col min="27" max="27" width="26.5" style="26" hidden="1" customWidth="1"/>
    <col min="28" max="28" width="23.625" style="26" hidden="1" customWidth="1" outlineLevel="1"/>
    <col min="29" max="29" width="23.625" style="26" hidden="1" customWidth="1"/>
    <col min="30" max="30" width="23.625" style="26" hidden="1" customWidth="1" outlineLevel="1"/>
    <col min="31" max="31" width="23.625" style="26" hidden="1" customWidth="1"/>
    <col min="32" max="32" width="23.625" style="26" hidden="1" customWidth="1" outlineLevel="1"/>
    <col min="33" max="33" width="23.625" style="26" hidden="1" customWidth="1"/>
    <col min="34" max="34" width="23.625" style="26" hidden="1" customWidth="1" outlineLevel="1"/>
    <col min="35" max="35" width="23.625" style="26" hidden="1" customWidth="1"/>
    <col min="36" max="36" width="23.625" style="26" hidden="1" customWidth="1" outlineLevel="1"/>
    <col min="37" max="37" width="25.25" style="26" hidden="1" customWidth="1"/>
    <col min="38" max="38" width="19" style="26" hidden="1" customWidth="1"/>
    <col min="39" max="39" width="25.25" style="26" hidden="1" customWidth="1"/>
    <col min="40" max="40" width="18.75" style="26" hidden="1" customWidth="1"/>
    <col min="41" max="41" width="25.25" style="26" hidden="1" customWidth="1"/>
    <col min="42" max="42" width="18" style="26" hidden="1" customWidth="1"/>
    <col min="43" max="45" width="25.25" style="26" hidden="1" customWidth="1"/>
    <col min="46" max="46" width="19.75" style="26" hidden="1" customWidth="1"/>
    <col min="47" max="47" width="8.625" style="26" hidden="1" customWidth="1"/>
    <col min="48" max="48" width="22.125" style="26" bestFit="1" customWidth="1"/>
    <col min="49" max="49" width="25.25" style="26" customWidth="1"/>
    <col min="50" max="16384" width="9" style="26"/>
  </cols>
  <sheetData>
    <row r="1" spans="1:47" ht="33.75" customHeight="1" x14ac:dyDescent="0.15">
      <c r="A1" s="93" t="s">
        <v>148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2" spans="1:47" ht="18" customHeight="1" x14ac:dyDescent="0.15">
      <c r="AK2" s="26" t="s">
        <v>149</v>
      </c>
    </row>
    <row r="3" spans="1:47" ht="18.95" customHeight="1" x14ac:dyDescent="0.15">
      <c r="A3" s="94" t="s">
        <v>150</v>
      </c>
      <c r="B3" s="94" t="s">
        <v>151</v>
      </c>
      <c r="C3" s="94"/>
      <c r="D3" s="94" t="s">
        <v>152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27"/>
      <c r="AG3" s="27"/>
      <c r="AH3" s="27"/>
      <c r="AI3" s="27"/>
      <c r="AJ3" s="95" t="s">
        <v>153</v>
      </c>
      <c r="AK3" s="95"/>
      <c r="AL3" s="94" t="s">
        <v>154</v>
      </c>
      <c r="AM3" s="94"/>
      <c r="AN3" s="94"/>
      <c r="AO3" s="94"/>
      <c r="AP3" s="95" t="s">
        <v>155</v>
      </c>
      <c r="AQ3" s="95"/>
      <c r="AR3" s="95" t="s">
        <v>156</v>
      </c>
      <c r="AS3" s="95"/>
    </row>
    <row r="4" spans="1:47" ht="18.95" customHeight="1" x14ac:dyDescent="0.15">
      <c r="A4" s="94"/>
      <c r="B4" s="94"/>
      <c r="C4" s="94"/>
      <c r="D4" s="94" t="s">
        <v>157</v>
      </c>
      <c r="E4" s="94"/>
      <c r="F4" s="94"/>
      <c r="G4" s="94"/>
      <c r="H4" s="94"/>
      <c r="I4" s="94"/>
      <c r="J4" s="94"/>
      <c r="K4" s="94"/>
      <c r="L4" s="96" t="s">
        <v>158</v>
      </c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28"/>
      <c r="AE4" s="28"/>
      <c r="AF4" s="28"/>
      <c r="AG4" s="28"/>
      <c r="AH4" s="28"/>
      <c r="AI4" s="28"/>
      <c r="AJ4" s="95"/>
      <c r="AK4" s="95"/>
      <c r="AL4" s="94" t="s">
        <v>159</v>
      </c>
      <c r="AM4" s="94"/>
      <c r="AN4" s="94"/>
      <c r="AO4" s="94"/>
      <c r="AP4" s="95"/>
      <c r="AQ4" s="95"/>
      <c r="AR4" s="95"/>
      <c r="AS4" s="95"/>
    </row>
    <row r="5" spans="1:47" ht="18.95" customHeight="1" x14ac:dyDescent="0.15">
      <c r="A5" s="94"/>
      <c r="B5" s="94"/>
      <c r="C5" s="94"/>
      <c r="D5" s="96" t="s">
        <v>160</v>
      </c>
      <c r="E5" s="96"/>
      <c r="F5" s="96" t="s">
        <v>161</v>
      </c>
      <c r="G5" s="96"/>
      <c r="H5" s="96" t="s">
        <v>162</v>
      </c>
      <c r="I5" s="96"/>
      <c r="J5" s="96" t="s">
        <v>163</v>
      </c>
      <c r="K5" s="96"/>
      <c r="L5" s="96" t="s">
        <v>164</v>
      </c>
      <c r="M5" s="96"/>
      <c r="N5" s="96" t="s">
        <v>165</v>
      </c>
      <c r="O5" s="96"/>
      <c r="P5" s="96" t="s">
        <v>166</v>
      </c>
      <c r="Q5" s="96"/>
      <c r="R5" s="96" t="s">
        <v>167</v>
      </c>
      <c r="S5" s="96"/>
      <c r="T5" s="96" t="s">
        <v>168</v>
      </c>
      <c r="U5" s="96"/>
      <c r="V5" s="96" t="s">
        <v>169</v>
      </c>
      <c r="W5" s="96"/>
      <c r="X5" s="96" t="s">
        <v>170</v>
      </c>
      <c r="Y5" s="96"/>
      <c r="Z5" s="96" t="s">
        <v>171</v>
      </c>
      <c r="AA5" s="96"/>
      <c r="AB5" s="96" t="s">
        <v>172</v>
      </c>
      <c r="AC5" s="96"/>
      <c r="AD5" s="96" t="s">
        <v>173</v>
      </c>
      <c r="AE5" s="96"/>
      <c r="AF5" s="96" t="s">
        <v>174</v>
      </c>
      <c r="AG5" s="96"/>
      <c r="AH5" s="96" t="s">
        <v>175</v>
      </c>
      <c r="AI5" s="96"/>
      <c r="AJ5" s="95"/>
      <c r="AK5" s="95"/>
      <c r="AL5" s="94" t="s">
        <v>163</v>
      </c>
      <c r="AM5" s="94"/>
      <c r="AN5" s="96" t="s">
        <v>167</v>
      </c>
      <c r="AO5" s="96"/>
      <c r="AP5" s="95"/>
      <c r="AQ5" s="95"/>
      <c r="AR5" s="95"/>
      <c r="AS5" s="95"/>
    </row>
    <row r="6" spans="1:47" ht="18.95" customHeight="1" x14ac:dyDescent="0.15">
      <c r="A6" s="94"/>
      <c r="B6" s="29" t="s">
        <v>176</v>
      </c>
      <c r="C6" s="29" t="s">
        <v>177</v>
      </c>
      <c r="D6" s="29" t="s">
        <v>176</v>
      </c>
      <c r="E6" s="29" t="s">
        <v>177</v>
      </c>
      <c r="F6" s="29" t="s">
        <v>176</v>
      </c>
      <c r="G6" s="29" t="s">
        <v>177</v>
      </c>
      <c r="H6" s="29" t="s">
        <v>176</v>
      </c>
      <c r="I6" s="29" t="s">
        <v>177</v>
      </c>
      <c r="J6" s="29" t="s">
        <v>176</v>
      </c>
      <c r="K6" s="29" t="s">
        <v>177</v>
      </c>
      <c r="L6" s="29" t="s">
        <v>176</v>
      </c>
      <c r="M6" s="29" t="s">
        <v>177</v>
      </c>
      <c r="N6" s="29" t="s">
        <v>176</v>
      </c>
      <c r="O6" s="29" t="s">
        <v>177</v>
      </c>
      <c r="P6" s="29" t="s">
        <v>176</v>
      </c>
      <c r="Q6" s="29" t="s">
        <v>177</v>
      </c>
      <c r="R6" s="29" t="s">
        <v>176</v>
      </c>
      <c r="S6" s="29" t="s">
        <v>177</v>
      </c>
      <c r="T6" s="29" t="s">
        <v>176</v>
      </c>
      <c r="U6" s="29" t="s">
        <v>177</v>
      </c>
      <c r="V6" s="29" t="s">
        <v>176</v>
      </c>
      <c r="W6" s="29" t="s">
        <v>177</v>
      </c>
      <c r="X6" s="29" t="s">
        <v>176</v>
      </c>
      <c r="Y6" s="29" t="s">
        <v>177</v>
      </c>
      <c r="Z6" s="29" t="s">
        <v>176</v>
      </c>
      <c r="AA6" s="29" t="s">
        <v>177</v>
      </c>
      <c r="AB6" s="29" t="s">
        <v>176</v>
      </c>
      <c r="AC6" s="29" t="s">
        <v>177</v>
      </c>
      <c r="AD6" s="29" t="s">
        <v>176</v>
      </c>
      <c r="AE6" s="29" t="s">
        <v>177</v>
      </c>
      <c r="AF6" s="29" t="s">
        <v>176</v>
      </c>
      <c r="AG6" s="29" t="s">
        <v>177</v>
      </c>
      <c r="AH6" s="29" t="s">
        <v>176</v>
      </c>
      <c r="AI6" s="29" t="s">
        <v>177</v>
      </c>
      <c r="AJ6" s="29" t="s">
        <v>176</v>
      </c>
      <c r="AK6" s="29" t="s">
        <v>177</v>
      </c>
      <c r="AL6" s="29" t="s">
        <v>176</v>
      </c>
      <c r="AM6" s="29" t="s">
        <v>177</v>
      </c>
      <c r="AN6" s="29" t="s">
        <v>176</v>
      </c>
      <c r="AO6" s="29" t="s">
        <v>177</v>
      </c>
      <c r="AP6" s="29" t="s">
        <v>176</v>
      </c>
      <c r="AQ6" s="29" t="s">
        <v>177</v>
      </c>
      <c r="AR6" s="29" t="s">
        <v>176</v>
      </c>
      <c r="AS6" s="29" t="s">
        <v>177</v>
      </c>
      <c r="AT6" s="30"/>
    </row>
    <row r="7" spans="1:47" ht="35.1" hidden="1" customHeight="1" x14ac:dyDescent="0.15">
      <c r="A7" s="31" t="s">
        <v>178</v>
      </c>
      <c r="B7" s="32"/>
      <c r="C7" s="32">
        <v>0</v>
      </c>
      <c r="D7" s="32">
        <v>0</v>
      </c>
      <c r="E7" s="32">
        <v>2658223426.3100004</v>
      </c>
      <c r="F7" s="32">
        <v>-11413192.789999999</v>
      </c>
      <c r="G7" s="32">
        <v>955685993.69000018</v>
      </c>
      <c r="H7" s="32">
        <v>-4044082.86</v>
      </c>
      <c r="I7" s="32">
        <v>3916453681.6399999</v>
      </c>
      <c r="J7" s="32">
        <v>8462976.5800000001</v>
      </c>
      <c r="K7" s="32">
        <v>1655863397.3099999</v>
      </c>
      <c r="L7" s="32">
        <v>-20804877.140000001</v>
      </c>
      <c r="M7" s="32">
        <v>2988520512.4800005</v>
      </c>
      <c r="N7" s="32"/>
      <c r="O7" s="32">
        <v>0</v>
      </c>
      <c r="P7" s="32">
        <v>9145274.7699999996</v>
      </c>
      <c r="Q7" s="32">
        <v>677321827.91999996</v>
      </c>
      <c r="R7" s="32"/>
      <c r="S7" s="32">
        <v>0</v>
      </c>
      <c r="T7" s="32"/>
      <c r="U7" s="32">
        <v>0</v>
      </c>
      <c r="V7" s="32"/>
      <c r="W7" s="32">
        <v>0</v>
      </c>
      <c r="X7" s="32"/>
      <c r="Y7" s="32">
        <v>0</v>
      </c>
      <c r="Z7" s="32"/>
      <c r="AA7" s="32">
        <v>0</v>
      </c>
      <c r="AB7" s="32"/>
      <c r="AC7" s="32">
        <v>0</v>
      </c>
      <c r="AD7" s="32"/>
      <c r="AE7" s="32">
        <v>0</v>
      </c>
      <c r="AF7" s="32"/>
      <c r="AG7" s="32">
        <v>0</v>
      </c>
      <c r="AH7" s="32"/>
      <c r="AI7" s="32">
        <v>0</v>
      </c>
      <c r="AJ7" s="32">
        <f t="shared" ref="AJ7:AK9" si="0">B7+D7+H7+L7+F7+N7+P7+J7+R7+T7+V7+X7+Z7+AB7+AD7+AF7+AH7</f>
        <v>-18653901.439999998</v>
      </c>
      <c r="AK7" s="32">
        <f t="shared" si="0"/>
        <v>12852068839.35</v>
      </c>
      <c r="AL7" s="32"/>
      <c r="AM7" s="32">
        <v>0</v>
      </c>
      <c r="AN7" s="32"/>
      <c r="AO7" s="32">
        <f>AN7</f>
        <v>0</v>
      </c>
      <c r="AP7" s="32">
        <f t="shared" ref="AP7:AQ9" si="1">AL7+AN7</f>
        <v>0</v>
      </c>
      <c r="AQ7" s="32">
        <f t="shared" si="1"/>
        <v>0</v>
      </c>
      <c r="AR7" s="32">
        <f t="shared" ref="AR7:AS9" si="2">AJ7+AP7</f>
        <v>-18653901.439999998</v>
      </c>
      <c r="AS7" s="32">
        <f t="shared" si="2"/>
        <v>12852068839.35</v>
      </c>
      <c r="AT7" s="33"/>
      <c r="AU7" s="33"/>
    </row>
    <row r="8" spans="1:47" ht="35.1" hidden="1" customHeight="1" x14ac:dyDescent="0.15">
      <c r="A8" s="31" t="s">
        <v>179</v>
      </c>
      <c r="B8" s="32"/>
      <c r="C8" s="32">
        <v>0</v>
      </c>
      <c r="D8" s="32">
        <v>0</v>
      </c>
      <c r="E8" s="32">
        <v>177827664.69000003</v>
      </c>
      <c r="F8" s="32">
        <v>-1255451.21</v>
      </c>
      <c r="G8" s="32">
        <v>105125459.31000002</v>
      </c>
      <c r="H8" s="32">
        <v>-202204.14</v>
      </c>
      <c r="I8" s="32">
        <v>52766171.359999999</v>
      </c>
      <c r="J8" s="32">
        <v>930927.42</v>
      </c>
      <c r="K8" s="32">
        <v>182144973.68999997</v>
      </c>
      <c r="L8" s="32">
        <v>-1040243.86</v>
      </c>
      <c r="M8" s="32">
        <v>130282380.52000001</v>
      </c>
      <c r="N8" s="32"/>
      <c r="O8" s="32">
        <v>0</v>
      </c>
      <c r="P8" s="32">
        <v>1005980.23</v>
      </c>
      <c r="Q8" s="32">
        <v>74505401.079999998</v>
      </c>
      <c r="R8" s="32"/>
      <c r="S8" s="32">
        <v>0</v>
      </c>
      <c r="T8" s="32"/>
      <c r="U8" s="32">
        <v>0</v>
      </c>
      <c r="V8" s="32"/>
      <c r="W8" s="32">
        <v>0</v>
      </c>
      <c r="X8" s="32"/>
      <c r="Y8" s="32">
        <v>0</v>
      </c>
      <c r="Z8" s="32"/>
      <c r="AA8" s="32">
        <v>0</v>
      </c>
      <c r="AB8" s="32"/>
      <c r="AC8" s="32">
        <v>0</v>
      </c>
      <c r="AD8" s="32"/>
      <c r="AE8" s="32">
        <v>0</v>
      </c>
      <c r="AF8" s="32"/>
      <c r="AG8" s="32">
        <v>0</v>
      </c>
      <c r="AH8" s="32"/>
      <c r="AI8" s="32">
        <v>0</v>
      </c>
      <c r="AJ8" s="32">
        <f t="shared" si="0"/>
        <v>-560991.55999999994</v>
      </c>
      <c r="AK8" s="32">
        <f t="shared" si="0"/>
        <v>722652050.64999998</v>
      </c>
      <c r="AL8" s="32"/>
      <c r="AM8" s="32">
        <v>0</v>
      </c>
      <c r="AN8" s="32"/>
      <c r="AO8" s="32">
        <f>AN8</f>
        <v>0</v>
      </c>
      <c r="AP8" s="32">
        <f t="shared" si="1"/>
        <v>0</v>
      </c>
      <c r="AQ8" s="32">
        <f t="shared" si="1"/>
        <v>0</v>
      </c>
      <c r="AR8" s="32">
        <f t="shared" si="2"/>
        <v>-560991.55999999994</v>
      </c>
      <c r="AS8" s="32">
        <f t="shared" si="2"/>
        <v>722652050.64999998</v>
      </c>
      <c r="AT8" s="33"/>
    </row>
    <row r="9" spans="1:47" ht="35.1" hidden="1" customHeight="1" x14ac:dyDescent="0.15">
      <c r="A9" s="34" t="s">
        <v>180</v>
      </c>
      <c r="B9" s="35"/>
      <c r="C9" s="32">
        <v>0</v>
      </c>
      <c r="D9" s="32">
        <v>0</v>
      </c>
      <c r="E9" s="32">
        <v>334791.98</v>
      </c>
      <c r="F9" s="32">
        <v>-440.84</v>
      </c>
      <c r="G9" s="32">
        <v>38798.61</v>
      </c>
      <c r="H9" s="32">
        <v>-194.44</v>
      </c>
      <c r="I9" s="32">
        <v>238508.59000000003</v>
      </c>
      <c r="J9" s="32">
        <v>673.93</v>
      </c>
      <c r="K9" s="32">
        <v>115346.3</v>
      </c>
      <c r="L9" s="32">
        <v>-531.29999999999995</v>
      </c>
      <c r="M9" s="32">
        <v>135548.72000000003</v>
      </c>
      <c r="N9" s="32"/>
      <c r="O9" s="32">
        <v>0</v>
      </c>
      <c r="P9" s="32">
        <v>800.86</v>
      </c>
      <c r="Q9" s="32">
        <v>54539.640000000029</v>
      </c>
      <c r="R9" s="32"/>
      <c r="S9" s="32">
        <v>0</v>
      </c>
      <c r="T9" s="32"/>
      <c r="U9" s="32">
        <v>0</v>
      </c>
      <c r="V9" s="32"/>
      <c r="W9" s="32">
        <v>0</v>
      </c>
      <c r="X9" s="32"/>
      <c r="Y9" s="32">
        <v>0</v>
      </c>
      <c r="Z9" s="32"/>
      <c r="AA9" s="32">
        <v>0</v>
      </c>
      <c r="AB9" s="32"/>
      <c r="AC9" s="32">
        <v>0</v>
      </c>
      <c r="AD9" s="32"/>
      <c r="AE9" s="32">
        <v>0</v>
      </c>
      <c r="AF9" s="32"/>
      <c r="AG9" s="32">
        <v>0</v>
      </c>
      <c r="AH9" s="32"/>
      <c r="AI9" s="32">
        <v>0</v>
      </c>
      <c r="AJ9" s="32">
        <f t="shared" si="0"/>
        <v>308.21000000000004</v>
      </c>
      <c r="AK9" s="32">
        <f t="shared" si="0"/>
        <v>917533.84000000008</v>
      </c>
      <c r="AL9" s="35"/>
      <c r="AM9" s="32">
        <v>0</v>
      </c>
      <c r="AN9" s="35"/>
      <c r="AO9" s="32">
        <f>AN9</f>
        <v>0</v>
      </c>
      <c r="AP9" s="32">
        <f t="shared" si="1"/>
        <v>0</v>
      </c>
      <c r="AQ9" s="32">
        <f t="shared" si="1"/>
        <v>0</v>
      </c>
      <c r="AR9" s="32">
        <f t="shared" si="2"/>
        <v>308.21000000000004</v>
      </c>
      <c r="AS9" s="32">
        <f t="shared" si="2"/>
        <v>917533.84000000008</v>
      </c>
      <c r="AT9" s="33"/>
    </row>
    <row r="10" spans="1:47" ht="35.1" hidden="1" customHeight="1" x14ac:dyDescent="0.15">
      <c r="A10" s="34" t="s">
        <v>181</v>
      </c>
      <c r="B10" s="32">
        <v>0</v>
      </c>
      <c r="C10" s="32">
        <v>0</v>
      </c>
      <c r="D10" s="32">
        <v>0</v>
      </c>
      <c r="E10" s="32">
        <v>8471.08</v>
      </c>
      <c r="F10" s="32">
        <v>28737.51</v>
      </c>
      <c r="G10" s="32">
        <v>27341.48</v>
      </c>
      <c r="H10" s="32">
        <v>21838.55</v>
      </c>
      <c r="I10" s="32">
        <v>16641.830000000002</v>
      </c>
      <c r="J10" s="32">
        <v>13938.99</v>
      </c>
      <c r="K10" s="32">
        <v>15934.7</v>
      </c>
      <c r="L10" s="32">
        <v>41116.36</v>
      </c>
      <c r="M10" s="32">
        <v>23008.720000000001</v>
      </c>
      <c r="N10" s="32">
        <v>0</v>
      </c>
      <c r="O10" s="32">
        <v>0</v>
      </c>
      <c r="P10" s="32">
        <v>12675.44</v>
      </c>
      <c r="Q10" s="32">
        <v>13784.97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/>
      <c r="AK10" s="32"/>
      <c r="AL10" s="32">
        <f>IF(AL9=0,0,ROUND((AL7+AL8)/AL9,2))</f>
        <v>0</v>
      </c>
      <c r="AM10" s="32">
        <v>0</v>
      </c>
      <c r="AN10" s="32">
        <f>IF(AN9=0,0,ROUND((AN7+AN8)/AN9,2))</f>
        <v>0</v>
      </c>
      <c r="AO10" s="32">
        <f>IF(AO9=0,0,ROUND((AO7+AO8)/AO9,2))</f>
        <v>0</v>
      </c>
      <c r="AP10" s="32">
        <f>IF(AP9=0,0,ROUND((AP7+AP8)/AP9,2))</f>
        <v>0</v>
      </c>
      <c r="AQ10" s="32">
        <f>IF(AQ9=0,0,ROUND((AQ7+AQ8)/AQ9,2))</f>
        <v>0</v>
      </c>
      <c r="AR10" s="32"/>
      <c r="AS10" s="32"/>
      <c r="AT10" s="33"/>
    </row>
    <row r="11" spans="1:47" ht="35.1" hidden="1" customHeight="1" x14ac:dyDescent="0.15">
      <c r="A11" s="34" t="s">
        <v>182</v>
      </c>
      <c r="B11" s="32"/>
      <c r="C11" s="32">
        <v>0</v>
      </c>
      <c r="D11" s="32">
        <v>22624993.559999999</v>
      </c>
      <c r="E11" s="32">
        <v>2460529269.2800002</v>
      </c>
      <c r="F11" s="32">
        <v>30272059.460000001</v>
      </c>
      <c r="G11" s="32">
        <v>846783745.96000004</v>
      </c>
      <c r="H11" s="32">
        <v>21322495.239999998</v>
      </c>
      <c r="I11" s="32">
        <v>3795262769.249999</v>
      </c>
      <c r="J11" s="32">
        <v>127003470.27</v>
      </c>
      <c r="K11" s="32">
        <v>1431441618.9200001</v>
      </c>
      <c r="L11" s="32">
        <v>42025310.469999999</v>
      </c>
      <c r="M11" s="32">
        <v>2688717640.0999999</v>
      </c>
      <c r="N11" s="32"/>
      <c r="O11" s="32">
        <v>0</v>
      </c>
      <c r="P11" s="32">
        <v>17041197.300000001</v>
      </c>
      <c r="Q11" s="32">
        <v>345742764.87</v>
      </c>
      <c r="R11" s="32"/>
      <c r="S11" s="32">
        <v>0</v>
      </c>
      <c r="T11" s="32"/>
      <c r="U11" s="32">
        <v>0</v>
      </c>
      <c r="V11" s="32"/>
      <c r="W11" s="32">
        <v>0</v>
      </c>
      <c r="X11" s="32"/>
      <c r="Y11" s="32">
        <v>0</v>
      </c>
      <c r="Z11" s="32"/>
      <c r="AA11" s="32">
        <v>0</v>
      </c>
      <c r="AB11" s="32"/>
      <c r="AC11" s="32">
        <v>0</v>
      </c>
      <c r="AD11" s="32"/>
      <c r="AE11" s="32">
        <v>0</v>
      </c>
      <c r="AF11" s="32"/>
      <c r="AG11" s="32">
        <v>0</v>
      </c>
      <c r="AH11" s="32"/>
      <c r="AI11" s="32">
        <v>0</v>
      </c>
      <c r="AJ11" s="32">
        <f t="shared" ref="AJ11:AK19" si="3">B11+D11+H11+L11+F11+N11+P11+J11+R11+T11+V11+X11+Z11+AB11+AD11+AF11+AH11</f>
        <v>260289526.29999998</v>
      </c>
      <c r="AK11" s="32">
        <f t="shared" si="3"/>
        <v>11568477808.380001</v>
      </c>
      <c r="AL11" s="32"/>
      <c r="AM11" s="32">
        <v>0</v>
      </c>
      <c r="AN11" s="32"/>
      <c r="AO11" s="32">
        <f t="shared" ref="AO11:AO19" si="4">AN11</f>
        <v>0</v>
      </c>
      <c r="AP11" s="32">
        <f t="shared" ref="AP11:AQ19" si="5">AL11+AN11</f>
        <v>0</v>
      </c>
      <c r="AQ11" s="32">
        <f t="shared" si="5"/>
        <v>0</v>
      </c>
      <c r="AR11" s="32">
        <f t="shared" ref="AR11:AS19" si="6">AJ11+AP11</f>
        <v>260289526.29999998</v>
      </c>
      <c r="AS11" s="32">
        <f t="shared" si="6"/>
        <v>11568477808.380001</v>
      </c>
      <c r="AT11" s="33"/>
    </row>
    <row r="12" spans="1:47" ht="35.1" hidden="1" customHeight="1" x14ac:dyDescent="0.15">
      <c r="A12" s="34" t="s">
        <v>183</v>
      </c>
      <c r="B12" s="32"/>
      <c r="C12" s="32">
        <v>0</v>
      </c>
      <c r="D12" s="32">
        <v>2188006.44</v>
      </c>
      <c r="E12" s="32">
        <v>157087821.72</v>
      </c>
      <c r="F12" s="32">
        <v>3329926.54</v>
      </c>
      <c r="G12" s="32">
        <v>93146212.040000007</v>
      </c>
      <c r="H12" s="32">
        <v>1066124.76</v>
      </c>
      <c r="I12" s="32">
        <v>46706625.75</v>
      </c>
      <c r="J12" s="32">
        <v>13970381.73</v>
      </c>
      <c r="K12" s="32">
        <v>157458578.07999998</v>
      </c>
      <c r="L12" s="32">
        <v>2101265.5300000003</v>
      </c>
      <c r="M12" s="32">
        <v>115292236.90000001</v>
      </c>
      <c r="N12" s="32"/>
      <c r="O12" s="32">
        <v>0</v>
      </c>
      <c r="P12" s="32">
        <v>1874531.7</v>
      </c>
      <c r="Q12" s="32">
        <v>38031704.130000003</v>
      </c>
      <c r="R12" s="32"/>
      <c r="S12" s="32">
        <v>0</v>
      </c>
      <c r="T12" s="32"/>
      <c r="U12" s="32">
        <v>0</v>
      </c>
      <c r="V12" s="32"/>
      <c r="W12" s="32">
        <v>0</v>
      </c>
      <c r="X12" s="32"/>
      <c r="Y12" s="32">
        <v>0</v>
      </c>
      <c r="Z12" s="32"/>
      <c r="AA12" s="32">
        <v>0</v>
      </c>
      <c r="AB12" s="32"/>
      <c r="AC12" s="32">
        <v>0</v>
      </c>
      <c r="AD12" s="32"/>
      <c r="AE12" s="32">
        <v>0</v>
      </c>
      <c r="AF12" s="32"/>
      <c r="AG12" s="32">
        <v>0</v>
      </c>
      <c r="AH12" s="32"/>
      <c r="AI12" s="32">
        <v>0</v>
      </c>
      <c r="AJ12" s="32">
        <f t="shared" si="3"/>
        <v>24530236.699999999</v>
      </c>
      <c r="AK12" s="32">
        <f t="shared" si="3"/>
        <v>607723178.62</v>
      </c>
      <c r="AL12" s="32"/>
      <c r="AM12" s="32">
        <v>0</v>
      </c>
      <c r="AN12" s="32"/>
      <c r="AO12" s="32">
        <f t="shared" si="4"/>
        <v>0</v>
      </c>
      <c r="AP12" s="32">
        <f t="shared" si="5"/>
        <v>0</v>
      </c>
      <c r="AQ12" s="32">
        <f t="shared" si="5"/>
        <v>0</v>
      </c>
      <c r="AR12" s="32">
        <f t="shared" si="6"/>
        <v>24530236.699999999</v>
      </c>
      <c r="AS12" s="32">
        <f t="shared" si="6"/>
        <v>607723178.62</v>
      </c>
      <c r="AT12" s="33"/>
    </row>
    <row r="13" spans="1:47" ht="35.1" hidden="1" customHeight="1" x14ac:dyDescent="0.15">
      <c r="A13" s="34" t="s">
        <v>184</v>
      </c>
      <c r="B13" s="32">
        <v>0</v>
      </c>
      <c r="C13" s="32">
        <v>3148000000</v>
      </c>
      <c r="D13" s="32"/>
      <c r="E13" s="32">
        <v>0</v>
      </c>
      <c r="F13" s="32"/>
      <c r="G13" s="32">
        <v>0</v>
      </c>
      <c r="H13" s="32"/>
      <c r="I13" s="32">
        <v>0</v>
      </c>
      <c r="J13" s="32"/>
      <c r="K13" s="32">
        <v>0</v>
      </c>
      <c r="L13" s="32"/>
      <c r="M13" s="32">
        <v>0</v>
      </c>
      <c r="N13" s="32"/>
      <c r="O13" s="32">
        <v>0</v>
      </c>
      <c r="P13" s="32"/>
      <c r="Q13" s="32">
        <v>0</v>
      </c>
      <c r="R13" s="32"/>
      <c r="S13" s="32">
        <v>0</v>
      </c>
      <c r="T13" s="32"/>
      <c r="U13" s="32">
        <v>0</v>
      </c>
      <c r="V13" s="32"/>
      <c r="W13" s="32">
        <v>0</v>
      </c>
      <c r="X13" s="32"/>
      <c r="Y13" s="32">
        <v>0</v>
      </c>
      <c r="Z13" s="32"/>
      <c r="AA13" s="32">
        <v>0</v>
      </c>
      <c r="AB13" s="32"/>
      <c r="AC13" s="32">
        <v>0</v>
      </c>
      <c r="AD13" s="32"/>
      <c r="AE13" s="32">
        <v>0</v>
      </c>
      <c r="AF13" s="32"/>
      <c r="AG13" s="32">
        <v>0</v>
      </c>
      <c r="AH13" s="32"/>
      <c r="AI13" s="32">
        <v>0</v>
      </c>
      <c r="AJ13" s="32">
        <f t="shared" si="3"/>
        <v>0</v>
      </c>
      <c r="AK13" s="32">
        <f t="shared" si="3"/>
        <v>3148000000</v>
      </c>
      <c r="AL13" s="32"/>
      <c r="AM13" s="32">
        <v>0</v>
      </c>
      <c r="AN13" s="32"/>
      <c r="AO13" s="32">
        <f t="shared" si="4"/>
        <v>0</v>
      </c>
      <c r="AP13" s="32">
        <f t="shared" si="5"/>
        <v>0</v>
      </c>
      <c r="AQ13" s="32">
        <f t="shared" si="5"/>
        <v>0</v>
      </c>
      <c r="AR13" s="32">
        <f t="shared" si="6"/>
        <v>0</v>
      </c>
      <c r="AS13" s="32">
        <f t="shared" si="6"/>
        <v>3148000000</v>
      </c>
      <c r="AT13" s="33"/>
    </row>
    <row r="14" spans="1:47" ht="35.1" hidden="1" customHeight="1" x14ac:dyDescent="0.15">
      <c r="A14" s="34" t="s">
        <v>185</v>
      </c>
      <c r="B14" s="32">
        <v>188628875.25</v>
      </c>
      <c r="C14" s="32">
        <v>3095436693.25</v>
      </c>
      <c r="D14" s="32"/>
      <c r="E14" s="32">
        <v>0</v>
      </c>
      <c r="F14" s="32"/>
      <c r="G14" s="32">
        <v>0</v>
      </c>
      <c r="H14" s="32"/>
      <c r="I14" s="32">
        <v>0</v>
      </c>
      <c r="J14" s="32"/>
      <c r="K14" s="32">
        <v>0</v>
      </c>
      <c r="L14" s="32"/>
      <c r="M14" s="32">
        <v>0</v>
      </c>
      <c r="N14" s="32"/>
      <c r="O14" s="32">
        <v>0</v>
      </c>
      <c r="P14" s="32"/>
      <c r="Q14" s="32">
        <v>0</v>
      </c>
      <c r="R14" s="32"/>
      <c r="S14" s="32">
        <v>0</v>
      </c>
      <c r="T14" s="32"/>
      <c r="U14" s="32">
        <v>0</v>
      </c>
      <c r="V14" s="32"/>
      <c r="W14" s="32">
        <v>0</v>
      </c>
      <c r="X14" s="32"/>
      <c r="Y14" s="32">
        <v>0</v>
      </c>
      <c r="Z14" s="32"/>
      <c r="AA14" s="32">
        <v>0</v>
      </c>
      <c r="AB14" s="32"/>
      <c r="AC14" s="32">
        <v>0</v>
      </c>
      <c r="AD14" s="32"/>
      <c r="AE14" s="32">
        <v>0</v>
      </c>
      <c r="AF14" s="32"/>
      <c r="AG14" s="32">
        <v>0</v>
      </c>
      <c r="AH14" s="32"/>
      <c r="AI14" s="32">
        <v>0</v>
      </c>
      <c r="AJ14" s="32">
        <f t="shared" si="3"/>
        <v>188628875.25</v>
      </c>
      <c r="AK14" s="32">
        <f t="shared" si="3"/>
        <v>3095436693.25</v>
      </c>
      <c r="AL14" s="32"/>
      <c r="AM14" s="32">
        <v>0</v>
      </c>
      <c r="AN14" s="32"/>
      <c r="AO14" s="32">
        <f t="shared" si="4"/>
        <v>0</v>
      </c>
      <c r="AP14" s="32">
        <f t="shared" si="5"/>
        <v>0</v>
      </c>
      <c r="AQ14" s="32">
        <f t="shared" si="5"/>
        <v>0</v>
      </c>
      <c r="AR14" s="32">
        <f t="shared" si="6"/>
        <v>188628875.25</v>
      </c>
      <c r="AS14" s="32">
        <f t="shared" si="6"/>
        <v>3095436693.25</v>
      </c>
      <c r="AT14" s="33"/>
    </row>
    <row r="15" spans="1:47" ht="35.1" hidden="1" customHeight="1" x14ac:dyDescent="0.15">
      <c r="A15" s="34" t="s">
        <v>186</v>
      </c>
      <c r="B15" s="32"/>
      <c r="C15" s="32">
        <v>0</v>
      </c>
      <c r="D15" s="32"/>
      <c r="E15" s="32">
        <v>0</v>
      </c>
      <c r="F15" s="32"/>
      <c r="G15" s="32">
        <v>0</v>
      </c>
      <c r="H15" s="32">
        <v>0</v>
      </c>
      <c r="I15" s="32">
        <v>597663.4</v>
      </c>
      <c r="J15" s="32"/>
      <c r="K15" s="32">
        <v>0</v>
      </c>
      <c r="L15" s="32"/>
      <c r="M15" s="32">
        <v>0</v>
      </c>
      <c r="N15" s="32"/>
      <c r="O15" s="32">
        <v>0</v>
      </c>
      <c r="P15" s="32"/>
      <c r="Q15" s="32">
        <v>0</v>
      </c>
      <c r="R15" s="32"/>
      <c r="S15" s="32">
        <v>0</v>
      </c>
      <c r="T15" s="32"/>
      <c r="U15" s="32">
        <v>0</v>
      </c>
      <c r="V15" s="32"/>
      <c r="W15" s="32">
        <v>0</v>
      </c>
      <c r="X15" s="32"/>
      <c r="Y15" s="32">
        <v>0</v>
      </c>
      <c r="Z15" s="32"/>
      <c r="AA15" s="32">
        <v>0</v>
      </c>
      <c r="AB15" s="32"/>
      <c r="AC15" s="32">
        <v>0</v>
      </c>
      <c r="AD15" s="32"/>
      <c r="AE15" s="32">
        <v>0</v>
      </c>
      <c r="AF15" s="32"/>
      <c r="AG15" s="32">
        <v>0</v>
      </c>
      <c r="AH15" s="32"/>
      <c r="AI15" s="32">
        <v>0</v>
      </c>
      <c r="AJ15" s="32">
        <f t="shared" si="3"/>
        <v>0</v>
      </c>
      <c r="AK15" s="32">
        <f t="shared" si="3"/>
        <v>597663.4</v>
      </c>
      <c r="AL15" s="32"/>
      <c r="AM15" s="32">
        <v>0</v>
      </c>
      <c r="AN15" s="32"/>
      <c r="AO15" s="32">
        <f t="shared" si="4"/>
        <v>0</v>
      </c>
      <c r="AP15" s="32">
        <f t="shared" si="5"/>
        <v>0</v>
      </c>
      <c r="AQ15" s="32">
        <f t="shared" si="5"/>
        <v>0</v>
      </c>
      <c r="AR15" s="32">
        <f t="shared" si="6"/>
        <v>0</v>
      </c>
      <c r="AS15" s="32">
        <f t="shared" si="6"/>
        <v>597663.4</v>
      </c>
      <c r="AT15" s="33"/>
    </row>
    <row r="16" spans="1:47" ht="35.1" hidden="1" customHeight="1" x14ac:dyDescent="0.15">
      <c r="A16" s="34" t="s">
        <v>187</v>
      </c>
      <c r="B16" s="32"/>
      <c r="C16" s="32">
        <v>0</v>
      </c>
      <c r="D16" s="32"/>
      <c r="E16" s="32">
        <v>0</v>
      </c>
      <c r="F16" s="32"/>
      <c r="G16" s="32">
        <v>0</v>
      </c>
      <c r="H16" s="32">
        <v>0</v>
      </c>
      <c r="I16" s="32">
        <v>29883.16</v>
      </c>
      <c r="J16" s="32"/>
      <c r="K16" s="32">
        <v>0</v>
      </c>
      <c r="L16" s="32"/>
      <c r="M16" s="32">
        <v>0</v>
      </c>
      <c r="N16" s="32"/>
      <c r="O16" s="32">
        <v>0</v>
      </c>
      <c r="P16" s="32"/>
      <c r="Q16" s="32">
        <v>0</v>
      </c>
      <c r="R16" s="32"/>
      <c r="S16" s="32">
        <v>0</v>
      </c>
      <c r="T16" s="32"/>
      <c r="U16" s="32">
        <v>0</v>
      </c>
      <c r="V16" s="32"/>
      <c r="W16" s="32">
        <v>0</v>
      </c>
      <c r="X16" s="32"/>
      <c r="Y16" s="32">
        <v>0</v>
      </c>
      <c r="Z16" s="32"/>
      <c r="AA16" s="32">
        <v>0</v>
      </c>
      <c r="AB16" s="32"/>
      <c r="AC16" s="32">
        <v>0</v>
      </c>
      <c r="AD16" s="32"/>
      <c r="AE16" s="32">
        <v>0</v>
      </c>
      <c r="AF16" s="32"/>
      <c r="AG16" s="32">
        <v>0</v>
      </c>
      <c r="AH16" s="32"/>
      <c r="AI16" s="32">
        <v>0</v>
      </c>
      <c r="AJ16" s="32">
        <f t="shared" si="3"/>
        <v>0</v>
      </c>
      <c r="AK16" s="32">
        <f t="shared" si="3"/>
        <v>29883.16</v>
      </c>
      <c r="AL16" s="32"/>
      <c r="AM16" s="32">
        <v>0</v>
      </c>
      <c r="AN16" s="32"/>
      <c r="AO16" s="32">
        <f t="shared" si="4"/>
        <v>0</v>
      </c>
      <c r="AP16" s="32">
        <f t="shared" si="5"/>
        <v>0</v>
      </c>
      <c r="AQ16" s="32">
        <f t="shared" si="5"/>
        <v>0</v>
      </c>
      <c r="AR16" s="32">
        <f t="shared" si="6"/>
        <v>0</v>
      </c>
      <c r="AS16" s="32">
        <f t="shared" si="6"/>
        <v>29883.16</v>
      </c>
      <c r="AT16" s="33"/>
    </row>
    <row r="17" spans="1:49" ht="35.1" hidden="1" customHeight="1" x14ac:dyDescent="0.15">
      <c r="A17" s="34" t="s">
        <v>188</v>
      </c>
      <c r="B17" s="32"/>
      <c r="C17" s="32">
        <v>0</v>
      </c>
      <c r="D17" s="32"/>
      <c r="E17" s="32">
        <v>0</v>
      </c>
      <c r="F17" s="32"/>
      <c r="G17" s="32">
        <v>0</v>
      </c>
      <c r="H17" s="32"/>
      <c r="I17" s="32">
        <v>0</v>
      </c>
      <c r="J17" s="32"/>
      <c r="K17" s="32">
        <v>0</v>
      </c>
      <c r="L17" s="32"/>
      <c r="M17" s="32">
        <v>0</v>
      </c>
      <c r="N17" s="32"/>
      <c r="O17" s="32">
        <v>0</v>
      </c>
      <c r="P17" s="32"/>
      <c r="Q17" s="32">
        <v>0</v>
      </c>
      <c r="R17" s="32"/>
      <c r="S17" s="32">
        <v>0</v>
      </c>
      <c r="T17" s="32"/>
      <c r="U17" s="32">
        <v>0</v>
      </c>
      <c r="V17" s="32"/>
      <c r="W17" s="32">
        <v>0</v>
      </c>
      <c r="X17" s="32"/>
      <c r="Y17" s="32">
        <v>0</v>
      </c>
      <c r="Z17" s="32"/>
      <c r="AA17" s="32">
        <v>0</v>
      </c>
      <c r="AB17" s="32"/>
      <c r="AC17" s="32">
        <v>0</v>
      </c>
      <c r="AD17" s="32"/>
      <c r="AE17" s="32">
        <v>0</v>
      </c>
      <c r="AF17" s="32"/>
      <c r="AG17" s="32">
        <v>0</v>
      </c>
      <c r="AH17" s="32"/>
      <c r="AI17" s="32">
        <v>0</v>
      </c>
      <c r="AJ17" s="32">
        <f t="shared" si="3"/>
        <v>0</v>
      </c>
      <c r="AK17" s="32">
        <f t="shared" si="3"/>
        <v>0</v>
      </c>
      <c r="AL17" s="32"/>
      <c r="AM17" s="32">
        <v>0</v>
      </c>
      <c r="AN17" s="32"/>
      <c r="AO17" s="32">
        <f t="shared" si="4"/>
        <v>0</v>
      </c>
      <c r="AP17" s="32">
        <f t="shared" si="5"/>
        <v>0</v>
      </c>
      <c r="AQ17" s="32">
        <f t="shared" si="5"/>
        <v>0</v>
      </c>
      <c r="AR17" s="32">
        <f t="shared" si="6"/>
        <v>0</v>
      </c>
      <c r="AS17" s="32">
        <f t="shared" si="6"/>
        <v>0</v>
      </c>
      <c r="AT17" s="33"/>
    </row>
    <row r="18" spans="1:49" ht="35.1" hidden="1" customHeight="1" x14ac:dyDescent="0.15">
      <c r="A18" s="34" t="s">
        <v>124</v>
      </c>
      <c r="B18" s="32"/>
      <c r="C18" s="32">
        <v>0</v>
      </c>
      <c r="D18" s="32">
        <v>481133.33</v>
      </c>
      <c r="E18" s="32">
        <v>867403.47</v>
      </c>
      <c r="F18" s="32">
        <v>165243.24</v>
      </c>
      <c r="G18" s="32">
        <v>107049.56000000001</v>
      </c>
      <c r="H18" s="32">
        <v>117108.57</v>
      </c>
      <c r="I18" s="32">
        <v>3960638.0099999993</v>
      </c>
      <c r="J18" s="32">
        <v>270975.7</v>
      </c>
      <c r="K18" s="32">
        <v>1828256.4999999998</v>
      </c>
      <c r="L18" s="32">
        <v>328474.29000000004</v>
      </c>
      <c r="M18" s="32">
        <v>1622552.32</v>
      </c>
      <c r="N18" s="32"/>
      <c r="O18" s="32">
        <v>0</v>
      </c>
      <c r="P18" s="32">
        <v>283151.34999999998</v>
      </c>
      <c r="Q18" s="32">
        <v>283929.73</v>
      </c>
      <c r="R18" s="32"/>
      <c r="S18" s="32">
        <v>0</v>
      </c>
      <c r="T18" s="32"/>
      <c r="U18" s="32">
        <v>59426</v>
      </c>
      <c r="V18" s="32"/>
      <c r="W18" s="32">
        <v>0</v>
      </c>
      <c r="X18" s="32"/>
      <c r="Y18" s="32">
        <v>0.12</v>
      </c>
      <c r="Z18" s="32"/>
      <c r="AA18" s="32">
        <v>0</v>
      </c>
      <c r="AB18" s="32"/>
      <c r="AC18" s="32">
        <v>0</v>
      </c>
      <c r="AD18" s="32"/>
      <c r="AE18" s="32">
        <v>0</v>
      </c>
      <c r="AF18" s="32"/>
      <c r="AG18" s="32">
        <v>0</v>
      </c>
      <c r="AH18" s="32"/>
      <c r="AI18" s="32">
        <v>0</v>
      </c>
      <c r="AJ18" s="32">
        <f t="shared" si="3"/>
        <v>1646086.4800000002</v>
      </c>
      <c r="AK18" s="32">
        <f t="shared" si="3"/>
        <v>8729255.709999999</v>
      </c>
      <c r="AL18" s="32"/>
      <c r="AM18" s="32">
        <v>0</v>
      </c>
      <c r="AN18" s="32"/>
      <c r="AO18" s="32">
        <f t="shared" si="4"/>
        <v>0</v>
      </c>
      <c r="AP18" s="32">
        <f t="shared" si="5"/>
        <v>0</v>
      </c>
      <c r="AQ18" s="32">
        <f t="shared" si="5"/>
        <v>0</v>
      </c>
      <c r="AR18" s="32">
        <f t="shared" si="6"/>
        <v>1646086.4800000002</v>
      </c>
      <c r="AS18" s="32">
        <f t="shared" si="6"/>
        <v>8729255.709999999</v>
      </c>
      <c r="AT18" s="33"/>
    </row>
    <row r="19" spans="1:49" ht="35.1" hidden="1" customHeight="1" x14ac:dyDescent="0.15">
      <c r="A19" s="34" t="s">
        <v>189</v>
      </c>
      <c r="B19" s="32"/>
      <c r="C19" s="32">
        <v>0</v>
      </c>
      <c r="D19" s="32">
        <v>10296.67</v>
      </c>
      <c r="E19" s="32">
        <v>19725.57</v>
      </c>
      <c r="F19" s="32">
        <v>1676.76</v>
      </c>
      <c r="G19" s="32">
        <v>6275.45</v>
      </c>
      <c r="H19" s="32">
        <v>5355.43</v>
      </c>
      <c r="I19" s="32">
        <v>66042.26999999999</v>
      </c>
      <c r="J19" s="32">
        <v>77.3</v>
      </c>
      <c r="K19" s="32">
        <v>238.52999999999997</v>
      </c>
      <c r="L19" s="32">
        <v>3923.71</v>
      </c>
      <c r="M19" s="32">
        <v>17037.72</v>
      </c>
      <c r="N19" s="32"/>
      <c r="O19" s="32">
        <v>0</v>
      </c>
      <c r="P19" s="32">
        <v>346.65</v>
      </c>
      <c r="Q19" s="32">
        <v>432.27</v>
      </c>
      <c r="R19" s="32"/>
      <c r="S19" s="32">
        <v>0</v>
      </c>
      <c r="T19" s="32"/>
      <c r="U19" s="32">
        <v>0</v>
      </c>
      <c r="V19" s="32"/>
      <c r="W19" s="32">
        <v>0</v>
      </c>
      <c r="X19" s="32"/>
      <c r="Y19" s="32">
        <v>0</v>
      </c>
      <c r="Z19" s="32"/>
      <c r="AA19" s="32">
        <v>0</v>
      </c>
      <c r="AB19" s="32"/>
      <c r="AC19" s="32">
        <v>0</v>
      </c>
      <c r="AD19" s="32"/>
      <c r="AE19" s="32">
        <v>0</v>
      </c>
      <c r="AF19" s="32"/>
      <c r="AG19" s="32">
        <v>0</v>
      </c>
      <c r="AH19" s="32"/>
      <c r="AI19" s="32">
        <v>0</v>
      </c>
      <c r="AJ19" s="32">
        <f t="shared" si="3"/>
        <v>21676.52</v>
      </c>
      <c r="AK19" s="32">
        <f t="shared" si="3"/>
        <v>109751.81</v>
      </c>
      <c r="AL19" s="32"/>
      <c r="AM19" s="32">
        <v>0</v>
      </c>
      <c r="AN19" s="32"/>
      <c r="AO19" s="32">
        <f t="shared" si="4"/>
        <v>0</v>
      </c>
      <c r="AP19" s="32">
        <f t="shared" si="5"/>
        <v>0</v>
      </c>
      <c r="AQ19" s="32">
        <f t="shared" si="5"/>
        <v>0</v>
      </c>
      <c r="AR19" s="32">
        <f t="shared" si="6"/>
        <v>21676.52</v>
      </c>
      <c r="AS19" s="32">
        <f t="shared" si="6"/>
        <v>109751.81</v>
      </c>
      <c r="AT19" s="33"/>
    </row>
    <row r="20" spans="1:49" s="38" customFormat="1" ht="35.1" hidden="1" customHeight="1" x14ac:dyDescent="0.15">
      <c r="A20" s="36" t="s">
        <v>190</v>
      </c>
      <c r="B20" s="37">
        <f t="shared" ref="B20:AI20" si="7">SUM(B11:B19)</f>
        <v>188628875.25</v>
      </c>
      <c r="C20" s="37">
        <f t="shared" si="7"/>
        <v>6243436693.25</v>
      </c>
      <c r="D20" s="37">
        <f t="shared" si="7"/>
        <v>25304430</v>
      </c>
      <c r="E20" s="37">
        <f t="shared" si="7"/>
        <v>2618504220.04</v>
      </c>
      <c r="F20" s="37">
        <f>SUM(F11:F19)</f>
        <v>33768906</v>
      </c>
      <c r="G20" s="37">
        <f>SUM(G11:G19)</f>
        <v>940043283.00999999</v>
      </c>
      <c r="H20" s="37">
        <f t="shared" si="7"/>
        <v>22511084</v>
      </c>
      <c r="I20" s="37">
        <f t="shared" si="7"/>
        <v>3846623621.8399992</v>
      </c>
      <c r="J20" s="37">
        <f>SUM(J11:J19)</f>
        <v>141244905</v>
      </c>
      <c r="K20" s="37">
        <f>SUM(K11:K19)</f>
        <v>1590728692.03</v>
      </c>
      <c r="L20" s="37">
        <f t="shared" si="7"/>
        <v>44458974</v>
      </c>
      <c r="M20" s="37">
        <f t="shared" si="7"/>
        <v>2805649467.04</v>
      </c>
      <c r="N20" s="37">
        <f t="shared" si="7"/>
        <v>0</v>
      </c>
      <c r="O20" s="37">
        <f t="shared" si="7"/>
        <v>0</v>
      </c>
      <c r="P20" s="37">
        <f t="shared" si="7"/>
        <v>19199227</v>
      </c>
      <c r="Q20" s="37">
        <f t="shared" si="7"/>
        <v>384058831</v>
      </c>
      <c r="R20" s="37">
        <f t="shared" si="7"/>
        <v>0</v>
      </c>
      <c r="S20" s="37">
        <f t="shared" si="7"/>
        <v>0</v>
      </c>
      <c r="T20" s="37">
        <f t="shared" si="7"/>
        <v>0</v>
      </c>
      <c r="U20" s="37">
        <f t="shared" si="7"/>
        <v>59426</v>
      </c>
      <c r="V20" s="37">
        <f t="shared" si="7"/>
        <v>0</v>
      </c>
      <c r="W20" s="37">
        <f t="shared" si="7"/>
        <v>0</v>
      </c>
      <c r="X20" s="37">
        <f t="shared" si="7"/>
        <v>0</v>
      </c>
      <c r="Y20" s="37">
        <f t="shared" si="7"/>
        <v>0.12</v>
      </c>
      <c r="Z20" s="37">
        <f t="shared" si="7"/>
        <v>0</v>
      </c>
      <c r="AA20" s="37">
        <f t="shared" si="7"/>
        <v>0</v>
      </c>
      <c r="AB20" s="37">
        <f t="shared" si="7"/>
        <v>0</v>
      </c>
      <c r="AC20" s="37">
        <f t="shared" si="7"/>
        <v>0</v>
      </c>
      <c r="AD20" s="37">
        <f t="shared" si="7"/>
        <v>0</v>
      </c>
      <c r="AE20" s="37">
        <f t="shared" si="7"/>
        <v>0</v>
      </c>
      <c r="AF20" s="37">
        <f t="shared" si="7"/>
        <v>0</v>
      </c>
      <c r="AG20" s="37">
        <f t="shared" si="7"/>
        <v>0</v>
      </c>
      <c r="AH20" s="37">
        <f t="shared" si="7"/>
        <v>0</v>
      </c>
      <c r="AI20" s="37">
        <f t="shared" si="7"/>
        <v>0</v>
      </c>
      <c r="AJ20" s="37">
        <f>SUM(AJ11:AJ19)</f>
        <v>475116401.25</v>
      </c>
      <c r="AK20" s="37">
        <f>SUM(AK11:AK19)</f>
        <v>18429104234.330002</v>
      </c>
      <c r="AL20" s="37">
        <f t="shared" ref="AL20:AQ20" si="8">SUM(AL11:AL19)</f>
        <v>0</v>
      </c>
      <c r="AM20" s="37">
        <f t="shared" si="8"/>
        <v>0</v>
      </c>
      <c r="AN20" s="37">
        <f t="shared" si="8"/>
        <v>0</v>
      </c>
      <c r="AO20" s="37">
        <f t="shared" si="8"/>
        <v>0</v>
      </c>
      <c r="AP20" s="37">
        <f t="shared" si="8"/>
        <v>0</v>
      </c>
      <c r="AQ20" s="37">
        <f t="shared" si="8"/>
        <v>0</v>
      </c>
      <c r="AR20" s="37">
        <f>SUM(AR11:AR19)</f>
        <v>475116401.25</v>
      </c>
      <c r="AS20" s="37">
        <f>SUM(AS11:AS19)</f>
        <v>18429104234.330002</v>
      </c>
      <c r="AT20" s="33"/>
    </row>
    <row r="21" spans="1:49" ht="35.1" hidden="1" customHeight="1" x14ac:dyDescent="0.15">
      <c r="A21" s="34" t="s">
        <v>191</v>
      </c>
      <c r="B21" s="32"/>
      <c r="C21" s="32">
        <v>0</v>
      </c>
      <c r="D21" s="32"/>
      <c r="E21" s="32">
        <v>0</v>
      </c>
      <c r="F21" s="32"/>
      <c r="G21" s="32">
        <v>0</v>
      </c>
      <c r="H21" s="32"/>
      <c r="I21" s="32">
        <v>0</v>
      </c>
      <c r="J21" s="32"/>
      <c r="K21" s="32">
        <v>0</v>
      </c>
      <c r="L21" s="32"/>
      <c r="M21" s="32">
        <v>0</v>
      </c>
      <c r="N21" s="32"/>
      <c r="O21" s="32">
        <v>94087460</v>
      </c>
      <c r="P21" s="32"/>
      <c r="Q21" s="32">
        <v>0</v>
      </c>
      <c r="R21" s="32"/>
      <c r="S21" s="32">
        <v>0</v>
      </c>
      <c r="T21" s="32"/>
      <c r="U21" s="32">
        <v>0</v>
      </c>
      <c r="V21" s="32"/>
      <c r="W21" s="32">
        <v>0</v>
      </c>
      <c r="X21" s="32"/>
      <c r="Y21" s="32">
        <v>0</v>
      </c>
      <c r="Z21" s="32"/>
      <c r="AA21" s="32">
        <v>0</v>
      </c>
      <c r="AB21" s="32"/>
      <c r="AC21" s="32">
        <v>0</v>
      </c>
      <c r="AD21" s="32"/>
      <c r="AE21" s="32">
        <v>0</v>
      </c>
      <c r="AF21" s="32"/>
      <c r="AG21" s="32">
        <v>0</v>
      </c>
      <c r="AH21" s="32"/>
      <c r="AI21" s="32">
        <v>0</v>
      </c>
      <c r="AJ21" s="32">
        <f t="shared" ref="AJ21:AK36" si="9">B21+D21+H21+L21+F21+N21+P21+J21+R21+T21+V21+X21+Z21+AB21+AD21+AF21+AH21</f>
        <v>0</v>
      </c>
      <c r="AK21" s="32">
        <f t="shared" si="9"/>
        <v>94087460</v>
      </c>
      <c r="AL21" s="32"/>
      <c r="AM21" s="32">
        <v>0</v>
      </c>
      <c r="AN21" s="32"/>
      <c r="AO21" s="32">
        <v>0</v>
      </c>
      <c r="AP21" s="32">
        <f t="shared" ref="AP21:AQ36" si="10">AL21+AN21</f>
        <v>0</v>
      </c>
      <c r="AQ21" s="32">
        <f t="shared" si="10"/>
        <v>0</v>
      </c>
      <c r="AR21" s="32">
        <f t="shared" ref="AR21:AS36" si="11">AJ21+AP21</f>
        <v>0</v>
      </c>
      <c r="AS21" s="32">
        <f t="shared" si="11"/>
        <v>94087460</v>
      </c>
      <c r="AT21" s="33"/>
    </row>
    <row r="22" spans="1:49" ht="35.1" hidden="1" customHeight="1" x14ac:dyDescent="0.15">
      <c r="A22" s="34" t="s">
        <v>192</v>
      </c>
      <c r="B22" s="32"/>
      <c r="C22" s="32">
        <v>0</v>
      </c>
      <c r="D22" s="32"/>
      <c r="E22" s="32">
        <v>0</v>
      </c>
      <c r="F22" s="32"/>
      <c r="G22" s="32">
        <v>9115037.6999999993</v>
      </c>
      <c r="H22" s="32"/>
      <c r="I22" s="32">
        <v>0</v>
      </c>
      <c r="J22" s="32"/>
      <c r="K22" s="32">
        <v>10533464.52</v>
      </c>
      <c r="L22" s="32"/>
      <c r="M22" s="32">
        <v>0</v>
      </c>
      <c r="N22" s="32"/>
      <c r="O22" s="32">
        <v>0</v>
      </c>
      <c r="P22" s="32"/>
      <c r="Q22" s="32">
        <v>0</v>
      </c>
      <c r="R22" s="32">
        <v>5815668</v>
      </c>
      <c r="S22" s="32">
        <v>5815668</v>
      </c>
      <c r="T22" s="32"/>
      <c r="U22" s="32">
        <v>6419211.6600000001</v>
      </c>
      <c r="V22" s="32"/>
      <c r="W22" s="32">
        <v>0</v>
      </c>
      <c r="X22" s="32">
        <v>0</v>
      </c>
      <c r="Y22" s="32">
        <v>6568269.6799999997</v>
      </c>
      <c r="Z22" s="32">
        <v>4814832.4000000004</v>
      </c>
      <c r="AA22" s="32">
        <v>4814832.4000000004</v>
      </c>
      <c r="AB22" s="32"/>
      <c r="AC22" s="32">
        <v>0</v>
      </c>
      <c r="AD22" s="32"/>
      <c r="AE22" s="32">
        <v>0</v>
      </c>
      <c r="AF22" s="32"/>
      <c r="AG22" s="32">
        <v>0</v>
      </c>
      <c r="AH22" s="32"/>
      <c r="AI22" s="32">
        <v>0</v>
      </c>
      <c r="AJ22" s="32">
        <f t="shared" si="9"/>
        <v>10630500.4</v>
      </c>
      <c r="AK22" s="32">
        <f t="shared" si="9"/>
        <v>43266483.960000001</v>
      </c>
      <c r="AL22" s="32"/>
      <c r="AM22" s="32">
        <v>0</v>
      </c>
      <c r="AN22" s="32"/>
      <c r="AO22" s="32">
        <v>0</v>
      </c>
      <c r="AP22" s="32">
        <f t="shared" si="10"/>
        <v>0</v>
      </c>
      <c r="AQ22" s="32">
        <f t="shared" si="10"/>
        <v>0</v>
      </c>
      <c r="AR22" s="32">
        <f t="shared" si="11"/>
        <v>10630500.4</v>
      </c>
      <c r="AS22" s="32">
        <f t="shared" si="11"/>
        <v>43266483.960000001</v>
      </c>
      <c r="AT22" s="33"/>
    </row>
    <row r="23" spans="1:49" ht="35.1" hidden="1" customHeight="1" x14ac:dyDescent="0.15">
      <c r="A23" s="34" t="s">
        <v>193</v>
      </c>
      <c r="B23" s="32"/>
      <c r="C23" s="32">
        <v>0</v>
      </c>
      <c r="D23" s="32"/>
      <c r="E23" s="32">
        <v>336810000</v>
      </c>
      <c r="F23" s="32"/>
      <c r="G23" s="32">
        <v>335780000</v>
      </c>
      <c r="H23" s="32">
        <v>-8364180</v>
      </c>
      <c r="I23" s="32">
        <v>1335685260</v>
      </c>
      <c r="J23" s="32"/>
      <c r="K23" s="32">
        <v>718724297.92295456</v>
      </c>
      <c r="L23" s="32">
        <v>-3006944.75</v>
      </c>
      <c r="M23" s="32">
        <v>1247828883.25</v>
      </c>
      <c r="N23" s="32"/>
      <c r="O23" s="32">
        <v>0</v>
      </c>
      <c r="P23" s="32"/>
      <c r="Q23" s="32">
        <v>989830000</v>
      </c>
      <c r="R23" s="32"/>
      <c r="S23" s="32">
        <v>507210186.62441212</v>
      </c>
      <c r="T23" s="32"/>
      <c r="U23" s="32">
        <v>769066571.22000003</v>
      </c>
      <c r="V23" s="32"/>
      <c r="W23" s="32">
        <v>591397708.99000001</v>
      </c>
      <c r="X23" s="32"/>
      <c r="Y23" s="32">
        <v>1184500000</v>
      </c>
      <c r="Z23" s="32"/>
      <c r="AA23" s="32">
        <v>1494530000</v>
      </c>
      <c r="AB23" s="32">
        <v>27600000</v>
      </c>
      <c r="AC23" s="32">
        <v>947600000</v>
      </c>
      <c r="AD23" s="32"/>
      <c r="AE23" s="32">
        <v>370000000</v>
      </c>
      <c r="AF23" s="32">
        <v>146600000</v>
      </c>
      <c r="AG23" s="32">
        <v>146600000</v>
      </c>
      <c r="AH23" s="32">
        <v>107400000</v>
      </c>
      <c r="AI23" s="32">
        <v>107400000</v>
      </c>
      <c r="AJ23" s="32">
        <f t="shared" si="9"/>
        <v>270228875.25</v>
      </c>
      <c r="AK23" s="32">
        <f t="shared" si="9"/>
        <v>11082962908.007366</v>
      </c>
      <c r="AL23" s="32"/>
      <c r="AM23" s="32">
        <v>105303875.56704544</v>
      </c>
      <c r="AN23" s="32"/>
      <c r="AO23" s="32">
        <v>71798777.12558794</v>
      </c>
      <c r="AP23" s="32">
        <f t="shared" si="10"/>
        <v>0</v>
      </c>
      <c r="AQ23" s="32">
        <f t="shared" si="10"/>
        <v>177102652.69263339</v>
      </c>
      <c r="AR23" s="32">
        <f t="shared" si="11"/>
        <v>270228875.25</v>
      </c>
      <c r="AS23" s="32">
        <f t="shared" si="11"/>
        <v>11260065560.699999</v>
      </c>
      <c r="AT23" s="33"/>
    </row>
    <row r="24" spans="1:49" ht="35.1" hidden="1" customHeight="1" x14ac:dyDescent="0.15">
      <c r="A24" s="34" t="s">
        <v>194</v>
      </c>
      <c r="B24" s="32"/>
      <c r="C24" s="32">
        <v>0</v>
      </c>
      <c r="D24" s="32"/>
      <c r="E24" s="32">
        <v>0</v>
      </c>
      <c r="F24" s="32"/>
      <c r="G24" s="32">
        <v>0</v>
      </c>
      <c r="H24" s="32"/>
      <c r="I24" s="32">
        <v>0</v>
      </c>
      <c r="J24" s="32"/>
      <c r="K24" s="32">
        <v>0</v>
      </c>
      <c r="L24" s="32"/>
      <c r="M24" s="32">
        <v>0</v>
      </c>
      <c r="N24" s="32"/>
      <c r="O24" s="32">
        <v>0</v>
      </c>
      <c r="P24" s="32"/>
      <c r="Q24" s="32">
        <v>0</v>
      </c>
      <c r="R24" s="32"/>
      <c r="S24" s="32">
        <v>0</v>
      </c>
      <c r="T24" s="32"/>
      <c r="U24" s="32">
        <v>0</v>
      </c>
      <c r="V24" s="32"/>
      <c r="W24" s="32">
        <v>0</v>
      </c>
      <c r="X24" s="32"/>
      <c r="Y24" s="32">
        <v>0</v>
      </c>
      <c r="Z24" s="32"/>
      <c r="AA24" s="32">
        <v>0</v>
      </c>
      <c r="AB24" s="32"/>
      <c r="AC24" s="32">
        <v>0</v>
      </c>
      <c r="AD24" s="32"/>
      <c r="AE24" s="32">
        <v>0</v>
      </c>
      <c r="AF24" s="32"/>
      <c r="AG24" s="32">
        <v>0</v>
      </c>
      <c r="AH24" s="32"/>
      <c r="AI24" s="32">
        <v>0</v>
      </c>
      <c r="AJ24" s="32">
        <f t="shared" si="9"/>
        <v>0</v>
      </c>
      <c r="AK24" s="32">
        <f t="shared" si="9"/>
        <v>0</v>
      </c>
      <c r="AL24" s="32"/>
      <c r="AM24" s="32">
        <v>0</v>
      </c>
      <c r="AN24" s="32"/>
      <c r="AO24" s="32">
        <v>0</v>
      </c>
      <c r="AP24" s="32">
        <f t="shared" si="10"/>
        <v>0</v>
      </c>
      <c r="AQ24" s="32">
        <f t="shared" si="10"/>
        <v>0</v>
      </c>
      <c r="AR24" s="32">
        <f t="shared" si="11"/>
        <v>0</v>
      </c>
      <c r="AS24" s="32">
        <f t="shared" si="11"/>
        <v>0</v>
      </c>
      <c r="AT24" s="33"/>
      <c r="AW24" s="33"/>
    </row>
    <row r="25" spans="1:49" ht="35.1" hidden="1" customHeight="1" x14ac:dyDescent="0.15">
      <c r="A25" s="34" t="s">
        <v>195</v>
      </c>
      <c r="B25" s="32"/>
      <c r="C25" s="32">
        <v>0</v>
      </c>
      <c r="D25" s="32"/>
      <c r="E25" s="32">
        <v>5090242.1300000008</v>
      </c>
      <c r="F25" s="32"/>
      <c r="G25" s="32">
        <v>1453405.07</v>
      </c>
      <c r="H25" s="32"/>
      <c r="I25" s="32">
        <v>3686076.21</v>
      </c>
      <c r="J25" s="32"/>
      <c r="K25" s="32">
        <v>1867354.6752563214</v>
      </c>
      <c r="L25" s="32"/>
      <c r="M25" s="32">
        <v>5687528.7000000002</v>
      </c>
      <c r="N25" s="32"/>
      <c r="O25" s="32">
        <v>488913.36</v>
      </c>
      <c r="P25" s="32"/>
      <c r="Q25" s="32">
        <v>148512</v>
      </c>
      <c r="R25" s="32"/>
      <c r="S25" s="32">
        <v>224289.67273821429</v>
      </c>
      <c r="T25" s="32"/>
      <c r="U25" s="32">
        <v>584404.16999999993</v>
      </c>
      <c r="V25" s="32"/>
      <c r="W25" s="32">
        <v>451062.79000000004</v>
      </c>
      <c r="X25" s="32"/>
      <c r="Y25" s="32">
        <v>313522.68</v>
      </c>
      <c r="Z25" s="32"/>
      <c r="AA25" s="32">
        <v>0</v>
      </c>
      <c r="AB25" s="32"/>
      <c r="AC25" s="32">
        <v>158490.56</v>
      </c>
      <c r="AD25" s="32"/>
      <c r="AE25" s="32">
        <v>4000</v>
      </c>
      <c r="AF25" s="32"/>
      <c r="AG25" s="32">
        <v>0</v>
      </c>
      <c r="AH25" s="32"/>
      <c r="AI25" s="32">
        <v>0</v>
      </c>
      <c r="AJ25" s="32">
        <f t="shared" si="9"/>
        <v>0</v>
      </c>
      <c r="AK25" s="32">
        <f t="shared" si="9"/>
        <v>20157802.017994534</v>
      </c>
      <c r="AL25" s="32"/>
      <c r="AM25" s="32">
        <v>201051.5547436786</v>
      </c>
      <c r="AN25" s="32"/>
      <c r="AO25" s="32">
        <v>31749.607261785684</v>
      </c>
      <c r="AP25" s="32">
        <f t="shared" si="10"/>
        <v>0</v>
      </c>
      <c r="AQ25" s="32">
        <f t="shared" si="10"/>
        <v>232801.16200546428</v>
      </c>
      <c r="AR25" s="32">
        <f t="shared" si="11"/>
        <v>0</v>
      </c>
      <c r="AS25" s="32">
        <f t="shared" si="11"/>
        <v>20390603.18</v>
      </c>
      <c r="AT25" s="33"/>
      <c r="AW25" s="33"/>
    </row>
    <row r="26" spans="1:49" ht="35.1" hidden="1" customHeight="1" x14ac:dyDescent="0.15">
      <c r="A26" s="34" t="s">
        <v>196</v>
      </c>
      <c r="B26" s="32"/>
      <c r="C26" s="32">
        <v>0</v>
      </c>
      <c r="D26" s="32"/>
      <c r="E26" s="32">
        <v>0</v>
      </c>
      <c r="F26" s="32"/>
      <c r="G26" s="32">
        <v>0</v>
      </c>
      <c r="H26" s="32"/>
      <c r="I26" s="32">
        <v>0</v>
      </c>
      <c r="J26" s="32"/>
      <c r="K26" s="32">
        <v>0</v>
      </c>
      <c r="L26" s="32"/>
      <c r="M26" s="32">
        <v>0</v>
      </c>
      <c r="N26" s="32"/>
      <c r="O26" s="32">
        <v>0</v>
      </c>
      <c r="P26" s="32"/>
      <c r="Q26" s="32">
        <v>0</v>
      </c>
      <c r="R26" s="32"/>
      <c r="S26" s="32">
        <v>0</v>
      </c>
      <c r="T26" s="32"/>
      <c r="U26" s="32">
        <v>0</v>
      </c>
      <c r="V26" s="32"/>
      <c r="W26" s="32">
        <v>0</v>
      </c>
      <c r="X26" s="32"/>
      <c r="Y26" s="32">
        <v>0</v>
      </c>
      <c r="Z26" s="32"/>
      <c r="AA26" s="32">
        <v>0</v>
      </c>
      <c r="AB26" s="32"/>
      <c r="AC26" s="32">
        <v>0</v>
      </c>
      <c r="AD26" s="32"/>
      <c r="AE26" s="32">
        <v>0</v>
      </c>
      <c r="AF26" s="32"/>
      <c r="AG26" s="32">
        <v>0</v>
      </c>
      <c r="AH26" s="32"/>
      <c r="AI26" s="32">
        <v>0</v>
      </c>
      <c r="AJ26" s="32">
        <f t="shared" si="9"/>
        <v>0</v>
      </c>
      <c r="AK26" s="32">
        <f t="shared" si="9"/>
        <v>0</v>
      </c>
      <c r="AL26" s="32"/>
      <c r="AM26" s="32">
        <v>0</v>
      </c>
      <c r="AN26" s="32"/>
      <c r="AO26" s="32">
        <v>0</v>
      </c>
      <c r="AP26" s="32">
        <f t="shared" si="10"/>
        <v>0</v>
      </c>
      <c r="AQ26" s="32">
        <f t="shared" si="10"/>
        <v>0</v>
      </c>
      <c r="AR26" s="32">
        <f t="shared" si="11"/>
        <v>0</v>
      </c>
      <c r="AS26" s="32">
        <f t="shared" si="11"/>
        <v>0</v>
      </c>
      <c r="AT26" s="33"/>
      <c r="AW26" s="33"/>
    </row>
    <row r="27" spans="1:49" ht="35.1" hidden="1" customHeight="1" x14ac:dyDescent="0.15">
      <c r="A27" s="34" t="s">
        <v>197</v>
      </c>
      <c r="B27" s="32"/>
      <c r="C27" s="32">
        <v>0</v>
      </c>
      <c r="D27" s="32">
        <v>12800.34</v>
      </c>
      <c r="E27" s="32">
        <v>13297116.949999999</v>
      </c>
      <c r="F27" s="32">
        <v>736849.05</v>
      </c>
      <c r="G27" s="32">
        <v>5319223.7499999991</v>
      </c>
      <c r="H27" s="32">
        <v>19000</v>
      </c>
      <c r="I27" s="32">
        <v>33314681.18</v>
      </c>
      <c r="J27" s="32">
        <v>1731509.43</v>
      </c>
      <c r="K27" s="32">
        <v>8568701.2389002349</v>
      </c>
      <c r="L27" s="32">
        <v>163072.4</v>
      </c>
      <c r="M27" s="32">
        <v>19990924.589999996</v>
      </c>
      <c r="N27" s="32">
        <v>5453104.9900000002</v>
      </c>
      <c r="O27" s="32">
        <v>6958191.54</v>
      </c>
      <c r="P27" s="32">
        <v>478094.34</v>
      </c>
      <c r="Q27" s="32">
        <v>4848849.05</v>
      </c>
      <c r="R27" s="32">
        <v>1705660.38</v>
      </c>
      <c r="S27" s="32">
        <v>2500669.0902017807</v>
      </c>
      <c r="T27" s="32">
        <v>727025.47</v>
      </c>
      <c r="U27" s="32">
        <v>6202152.04</v>
      </c>
      <c r="V27" s="32"/>
      <c r="W27" s="32">
        <v>232129.25</v>
      </c>
      <c r="X27" s="32">
        <v>1354952.81</v>
      </c>
      <c r="Y27" s="32">
        <v>6410707.4900000002</v>
      </c>
      <c r="Z27" s="32">
        <v>751328.08</v>
      </c>
      <c r="AA27" s="32">
        <v>2472082.7799999998</v>
      </c>
      <c r="AB27" s="32"/>
      <c r="AC27" s="32">
        <v>0</v>
      </c>
      <c r="AD27" s="32"/>
      <c r="AE27" s="32">
        <v>0</v>
      </c>
      <c r="AF27" s="32"/>
      <c r="AG27" s="32">
        <v>0</v>
      </c>
      <c r="AH27" s="32"/>
      <c r="AI27" s="32">
        <v>0</v>
      </c>
      <c r="AJ27" s="32">
        <f t="shared" si="9"/>
        <v>13133397.290000001</v>
      </c>
      <c r="AK27" s="32">
        <f t="shared" si="9"/>
        <v>110115428.949102</v>
      </c>
      <c r="AL27" s="32"/>
      <c r="AM27" s="32">
        <v>634150.3410997648</v>
      </c>
      <c r="AN27" s="32"/>
      <c r="AO27" s="32">
        <v>112538.45979821944</v>
      </c>
      <c r="AP27" s="32">
        <f t="shared" si="10"/>
        <v>0</v>
      </c>
      <c r="AQ27" s="32">
        <f t="shared" si="10"/>
        <v>746688.8008979843</v>
      </c>
      <c r="AR27" s="32">
        <f t="shared" si="11"/>
        <v>13133397.290000001</v>
      </c>
      <c r="AS27" s="32">
        <f t="shared" si="11"/>
        <v>110862117.74999999</v>
      </c>
      <c r="AT27" s="33"/>
      <c r="AW27" s="33"/>
    </row>
    <row r="28" spans="1:49" ht="35.1" hidden="1" customHeight="1" x14ac:dyDescent="0.15">
      <c r="A28" s="34" t="s">
        <v>198</v>
      </c>
      <c r="B28" s="32"/>
      <c r="C28" s="32">
        <v>0</v>
      </c>
      <c r="D28" s="32"/>
      <c r="E28" s="32">
        <v>5228463</v>
      </c>
      <c r="F28" s="32">
        <v>436057.96</v>
      </c>
      <c r="G28" s="32">
        <v>12811772.640000001</v>
      </c>
      <c r="H28" s="32"/>
      <c r="I28" s="32">
        <v>57949146.010000005</v>
      </c>
      <c r="J28" s="32"/>
      <c r="K28" s="32">
        <v>614221.28201441653</v>
      </c>
      <c r="L28" s="32">
        <v>238400.8</v>
      </c>
      <c r="M28" s="32">
        <v>42016286.529999994</v>
      </c>
      <c r="N28" s="32">
        <v>4273.5</v>
      </c>
      <c r="O28" s="32">
        <v>4273.5</v>
      </c>
      <c r="P28" s="32">
        <v>162393.17000000001</v>
      </c>
      <c r="Q28" s="32">
        <v>721334.04</v>
      </c>
      <c r="R28" s="32">
        <v>12352.25</v>
      </c>
      <c r="S28" s="32">
        <v>14224.036853264777</v>
      </c>
      <c r="T28" s="32"/>
      <c r="U28" s="32">
        <v>378099.95</v>
      </c>
      <c r="V28" s="32"/>
      <c r="W28" s="32">
        <v>0</v>
      </c>
      <c r="X28" s="32"/>
      <c r="Y28" s="32">
        <v>2136.75</v>
      </c>
      <c r="Z28" s="32"/>
      <c r="AA28" s="32">
        <v>17094</v>
      </c>
      <c r="AB28" s="32"/>
      <c r="AC28" s="32">
        <v>0</v>
      </c>
      <c r="AD28" s="32"/>
      <c r="AE28" s="32">
        <v>10683.75</v>
      </c>
      <c r="AF28" s="32"/>
      <c r="AG28" s="32">
        <v>0</v>
      </c>
      <c r="AH28" s="32"/>
      <c r="AI28" s="32">
        <v>0</v>
      </c>
      <c r="AJ28" s="32">
        <f t="shared" si="9"/>
        <v>853477.68</v>
      </c>
      <c r="AK28" s="32">
        <f t="shared" si="9"/>
        <v>119767735.48886769</v>
      </c>
      <c r="AL28" s="32"/>
      <c r="AM28" s="32">
        <v>88854.637985583468</v>
      </c>
      <c r="AN28" s="32"/>
      <c r="AO28" s="32">
        <v>264.96314673522193</v>
      </c>
      <c r="AP28" s="32">
        <f t="shared" si="10"/>
        <v>0</v>
      </c>
      <c r="AQ28" s="32">
        <f t="shared" si="10"/>
        <v>89119.601132318683</v>
      </c>
      <c r="AR28" s="32">
        <f t="shared" si="11"/>
        <v>853477.68</v>
      </c>
      <c r="AS28" s="32">
        <f t="shared" si="11"/>
        <v>119856855.09</v>
      </c>
      <c r="AT28" s="33"/>
      <c r="AW28" s="33"/>
    </row>
    <row r="29" spans="1:49" ht="35.1" hidden="1" customHeight="1" x14ac:dyDescent="0.15">
      <c r="A29" s="34" t="s">
        <v>199</v>
      </c>
      <c r="B29" s="32"/>
      <c r="C29" s="32">
        <v>0</v>
      </c>
      <c r="D29" s="32"/>
      <c r="E29" s="32">
        <v>2497908.4299999997</v>
      </c>
      <c r="F29" s="32">
        <v>93304.25</v>
      </c>
      <c r="G29" s="32">
        <v>1113482.0999999999</v>
      </c>
      <c r="H29" s="32"/>
      <c r="I29" s="32">
        <v>10710850.1</v>
      </c>
      <c r="J29" s="32">
        <v>175684.19</v>
      </c>
      <c r="K29" s="32">
        <v>2512214.1982309828</v>
      </c>
      <c r="L29" s="32">
        <v>117826.09</v>
      </c>
      <c r="M29" s="32">
        <v>3704876.0100000002</v>
      </c>
      <c r="N29" s="32"/>
      <c r="O29" s="32">
        <v>378957.96</v>
      </c>
      <c r="P29" s="32">
        <v>208731.07</v>
      </c>
      <c r="Q29" s="32">
        <v>1064926.3499999999</v>
      </c>
      <c r="R29" s="32">
        <v>494763.21</v>
      </c>
      <c r="S29" s="32">
        <v>591726.25410438702</v>
      </c>
      <c r="T29" s="32">
        <v>77669.899999999994</v>
      </c>
      <c r="U29" s="32">
        <v>826985.12</v>
      </c>
      <c r="V29" s="32"/>
      <c r="W29" s="32">
        <v>79245.27</v>
      </c>
      <c r="X29" s="32">
        <v>394704.71</v>
      </c>
      <c r="Y29" s="32">
        <v>536214.14</v>
      </c>
      <c r="Z29" s="32">
        <v>254716.98</v>
      </c>
      <c r="AA29" s="32">
        <v>254716.98</v>
      </c>
      <c r="AB29" s="32"/>
      <c r="AC29" s="32">
        <v>0</v>
      </c>
      <c r="AD29" s="32"/>
      <c r="AE29" s="32">
        <v>0</v>
      </c>
      <c r="AF29" s="32"/>
      <c r="AG29" s="32">
        <v>0</v>
      </c>
      <c r="AH29" s="32"/>
      <c r="AI29" s="32">
        <v>0</v>
      </c>
      <c r="AJ29" s="32">
        <f t="shared" si="9"/>
        <v>1817400.4</v>
      </c>
      <c r="AK29" s="32">
        <f t="shared" si="9"/>
        <v>24272102.912335373</v>
      </c>
      <c r="AL29" s="32"/>
      <c r="AM29" s="32">
        <v>137700.28176901731</v>
      </c>
      <c r="AN29" s="32"/>
      <c r="AO29" s="32">
        <v>13725.725895613072</v>
      </c>
      <c r="AP29" s="32">
        <f t="shared" si="10"/>
        <v>0</v>
      </c>
      <c r="AQ29" s="32">
        <f t="shared" si="10"/>
        <v>151426.00766463039</v>
      </c>
      <c r="AR29" s="32">
        <f t="shared" si="11"/>
        <v>1817400.4</v>
      </c>
      <c r="AS29" s="32">
        <f t="shared" si="11"/>
        <v>24423528.920000006</v>
      </c>
      <c r="AT29" s="33"/>
      <c r="AW29" s="33"/>
    </row>
    <row r="30" spans="1:49" ht="35.1" hidden="1" customHeight="1" x14ac:dyDescent="0.15">
      <c r="A30" s="39" t="s">
        <v>200</v>
      </c>
      <c r="B30" s="40"/>
      <c r="C30" s="32">
        <v>0</v>
      </c>
      <c r="D30" s="32">
        <v>48832597.380000003</v>
      </c>
      <c r="E30" s="32">
        <v>618984095.05999982</v>
      </c>
      <c r="F30" s="32">
        <v>18037042.73</v>
      </c>
      <c r="G30" s="32">
        <v>89551052.310000002</v>
      </c>
      <c r="H30" s="32">
        <v>635386.28</v>
      </c>
      <c r="I30" s="32">
        <v>951722044.48999989</v>
      </c>
      <c r="J30" s="32">
        <v>15983258.41</v>
      </c>
      <c r="K30" s="32">
        <v>168627470.22861865</v>
      </c>
      <c r="L30" s="32">
        <v>27979306.539999999</v>
      </c>
      <c r="M30" s="32">
        <v>522877441.93000001</v>
      </c>
      <c r="N30" s="32">
        <v>271384.61</v>
      </c>
      <c r="O30" s="32">
        <v>624696.64999999991</v>
      </c>
      <c r="P30" s="32">
        <v>15701942.77</v>
      </c>
      <c r="Q30" s="32">
        <v>35581319.849999994</v>
      </c>
      <c r="R30" s="32">
        <v>892307.69</v>
      </c>
      <c r="S30" s="32">
        <v>892307.69</v>
      </c>
      <c r="T30" s="32">
        <v>16662651.98</v>
      </c>
      <c r="U30" s="32">
        <v>20284803.850000001</v>
      </c>
      <c r="V30" s="32"/>
      <c r="W30" s="32">
        <v>0</v>
      </c>
      <c r="X30" s="32">
        <v>380920.98</v>
      </c>
      <c r="Y30" s="32">
        <v>380920.98</v>
      </c>
      <c r="Z30" s="32"/>
      <c r="AA30" s="32">
        <v>0</v>
      </c>
      <c r="AB30" s="32"/>
      <c r="AC30" s="32">
        <v>0</v>
      </c>
      <c r="AD30" s="32"/>
      <c r="AE30" s="32">
        <v>0</v>
      </c>
      <c r="AF30" s="32"/>
      <c r="AG30" s="32">
        <v>0</v>
      </c>
      <c r="AH30" s="32"/>
      <c r="AI30" s="32">
        <v>0</v>
      </c>
      <c r="AJ30" s="32">
        <f t="shared" si="9"/>
        <v>145376799.36999997</v>
      </c>
      <c r="AK30" s="32">
        <f t="shared" si="9"/>
        <v>2409526153.0386186</v>
      </c>
      <c r="AL30" s="32"/>
      <c r="AM30" s="32">
        <v>2793536.0213813395</v>
      </c>
      <c r="AN30" s="32"/>
      <c r="AO30" s="32">
        <v>0</v>
      </c>
      <c r="AP30" s="32">
        <f t="shared" si="10"/>
        <v>0</v>
      </c>
      <c r="AQ30" s="32">
        <f t="shared" si="10"/>
        <v>2793536.0213813395</v>
      </c>
      <c r="AR30" s="32">
        <f t="shared" si="11"/>
        <v>145376799.36999997</v>
      </c>
      <c r="AS30" s="32">
        <f t="shared" si="11"/>
        <v>2412319689.0599999</v>
      </c>
      <c r="AT30" s="33"/>
      <c r="AW30" s="33"/>
    </row>
    <row r="31" spans="1:49" ht="35.1" hidden="1" customHeight="1" x14ac:dyDescent="0.15">
      <c r="A31" s="34" t="s">
        <v>201</v>
      </c>
      <c r="B31" s="32"/>
      <c r="C31" s="32">
        <v>0</v>
      </c>
      <c r="D31" s="32"/>
      <c r="E31" s="32">
        <v>31472450.670000002</v>
      </c>
      <c r="F31" s="32"/>
      <c r="G31" s="32">
        <v>18388709.43</v>
      </c>
      <c r="H31" s="32"/>
      <c r="I31" s="32">
        <v>79294078.629999995</v>
      </c>
      <c r="J31" s="32">
        <v>2591597.84</v>
      </c>
      <c r="K31" s="32">
        <v>19750689.069999997</v>
      </c>
      <c r="L31" s="32"/>
      <c r="M31" s="32">
        <v>55839083.969999999</v>
      </c>
      <c r="N31" s="32"/>
      <c r="O31" s="32">
        <v>0</v>
      </c>
      <c r="P31" s="32"/>
      <c r="Q31" s="32">
        <v>17503792.940000001</v>
      </c>
      <c r="R31" s="32"/>
      <c r="S31" s="32">
        <v>0</v>
      </c>
      <c r="T31" s="32"/>
      <c r="U31" s="32">
        <v>21995474.34</v>
      </c>
      <c r="V31" s="32"/>
      <c r="W31" s="32">
        <v>0</v>
      </c>
      <c r="X31" s="32"/>
      <c r="Y31" s="32">
        <v>0</v>
      </c>
      <c r="Z31" s="32"/>
      <c r="AA31" s="32">
        <v>0</v>
      </c>
      <c r="AB31" s="32"/>
      <c r="AC31" s="32">
        <v>0</v>
      </c>
      <c r="AD31" s="32"/>
      <c r="AE31" s="32">
        <v>0</v>
      </c>
      <c r="AF31" s="32"/>
      <c r="AG31" s="32">
        <v>0</v>
      </c>
      <c r="AH31" s="32"/>
      <c r="AI31" s="32">
        <v>0</v>
      </c>
      <c r="AJ31" s="32">
        <f t="shared" si="9"/>
        <v>2591597.84</v>
      </c>
      <c r="AK31" s="32">
        <f t="shared" si="9"/>
        <v>244244279.04999998</v>
      </c>
      <c r="AL31" s="32"/>
      <c r="AM31" s="32">
        <v>0</v>
      </c>
      <c r="AN31" s="32"/>
      <c r="AO31" s="32">
        <v>0</v>
      </c>
      <c r="AP31" s="32">
        <f t="shared" si="10"/>
        <v>0</v>
      </c>
      <c r="AQ31" s="32">
        <f t="shared" si="10"/>
        <v>0</v>
      </c>
      <c r="AR31" s="32">
        <f t="shared" si="11"/>
        <v>2591597.84</v>
      </c>
      <c r="AS31" s="32">
        <f t="shared" si="11"/>
        <v>244244279.04999998</v>
      </c>
      <c r="AT31" s="33"/>
      <c r="AW31" s="33"/>
    </row>
    <row r="32" spans="1:49" ht="35.1" hidden="1" customHeight="1" x14ac:dyDescent="0.15">
      <c r="A32" s="34" t="s">
        <v>202</v>
      </c>
      <c r="B32" s="32"/>
      <c r="C32" s="32">
        <v>0</v>
      </c>
      <c r="D32" s="32">
        <v>8563065.8900000006</v>
      </c>
      <c r="E32" s="32">
        <v>53795664.760000005</v>
      </c>
      <c r="F32" s="32">
        <v>3036940.08</v>
      </c>
      <c r="G32" s="32">
        <v>11020323.390000001</v>
      </c>
      <c r="H32" s="32">
        <v>1495000</v>
      </c>
      <c r="I32" s="32">
        <v>240021843.08999997</v>
      </c>
      <c r="J32" s="32">
        <v>527271.14</v>
      </c>
      <c r="K32" s="32">
        <v>7725591.1527278861</v>
      </c>
      <c r="L32" s="32">
        <v>5352697.8499999996</v>
      </c>
      <c r="M32" s="32">
        <v>109429832.42</v>
      </c>
      <c r="N32" s="32"/>
      <c r="O32" s="32">
        <v>0</v>
      </c>
      <c r="P32" s="32"/>
      <c r="Q32" s="32">
        <v>201065.75</v>
      </c>
      <c r="R32" s="32"/>
      <c r="S32" s="32">
        <v>0</v>
      </c>
      <c r="T32" s="32"/>
      <c r="U32" s="32">
        <v>59339.74</v>
      </c>
      <c r="V32" s="32"/>
      <c r="W32" s="32">
        <v>0</v>
      </c>
      <c r="X32" s="32"/>
      <c r="Y32" s="32">
        <v>0</v>
      </c>
      <c r="Z32" s="32"/>
      <c r="AA32" s="32">
        <v>0</v>
      </c>
      <c r="AB32" s="32"/>
      <c r="AC32" s="32">
        <v>0</v>
      </c>
      <c r="AD32" s="32"/>
      <c r="AE32" s="32">
        <v>0</v>
      </c>
      <c r="AF32" s="32"/>
      <c r="AG32" s="32">
        <v>0</v>
      </c>
      <c r="AH32" s="32"/>
      <c r="AI32" s="32">
        <v>0</v>
      </c>
      <c r="AJ32" s="32">
        <f t="shared" si="9"/>
        <v>18974974.960000001</v>
      </c>
      <c r="AK32" s="32">
        <f t="shared" si="9"/>
        <v>422253660.30272788</v>
      </c>
      <c r="AL32" s="32"/>
      <c r="AM32" s="32">
        <v>1496676.4172721144</v>
      </c>
      <c r="AN32" s="32"/>
      <c r="AO32" s="32">
        <v>0</v>
      </c>
      <c r="AP32" s="32">
        <f t="shared" si="10"/>
        <v>0</v>
      </c>
      <c r="AQ32" s="32">
        <f t="shared" si="10"/>
        <v>1496676.4172721144</v>
      </c>
      <c r="AR32" s="32">
        <f t="shared" si="11"/>
        <v>18974974.960000001</v>
      </c>
      <c r="AS32" s="32">
        <f t="shared" si="11"/>
        <v>423750336.71999997</v>
      </c>
      <c r="AT32" s="33"/>
      <c r="AW32" s="33"/>
    </row>
    <row r="33" spans="1:49" ht="35.1" hidden="1" customHeight="1" x14ac:dyDescent="0.15">
      <c r="A33" s="34" t="s">
        <v>203</v>
      </c>
      <c r="B33" s="32"/>
      <c r="C33" s="32">
        <v>0</v>
      </c>
      <c r="D33" s="32"/>
      <c r="E33" s="32">
        <v>0</v>
      </c>
      <c r="F33" s="32"/>
      <c r="G33" s="32">
        <v>0</v>
      </c>
      <c r="H33" s="32"/>
      <c r="I33" s="32">
        <v>0</v>
      </c>
      <c r="J33" s="32"/>
      <c r="K33" s="32">
        <v>0</v>
      </c>
      <c r="L33" s="32"/>
      <c r="M33" s="32">
        <v>0</v>
      </c>
      <c r="N33" s="32"/>
      <c r="O33" s="32">
        <v>0</v>
      </c>
      <c r="P33" s="32"/>
      <c r="Q33" s="32">
        <v>0</v>
      </c>
      <c r="R33" s="32"/>
      <c r="S33" s="32">
        <v>0</v>
      </c>
      <c r="T33" s="32"/>
      <c r="U33" s="32">
        <v>0</v>
      </c>
      <c r="V33" s="32"/>
      <c r="W33" s="32">
        <v>0</v>
      </c>
      <c r="X33" s="32"/>
      <c r="Y33" s="32">
        <v>0</v>
      </c>
      <c r="Z33" s="32"/>
      <c r="AA33" s="32">
        <v>0</v>
      </c>
      <c r="AB33" s="32"/>
      <c r="AC33" s="32">
        <v>0</v>
      </c>
      <c r="AD33" s="32"/>
      <c r="AE33" s="32">
        <v>0</v>
      </c>
      <c r="AF33" s="32"/>
      <c r="AG33" s="32">
        <v>0</v>
      </c>
      <c r="AH33" s="32"/>
      <c r="AI33" s="32">
        <v>0</v>
      </c>
      <c r="AJ33" s="32">
        <f t="shared" si="9"/>
        <v>0</v>
      </c>
      <c r="AK33" s="32">
        <f t="shared" si="9"/>
        <v>0</v>
      </c>
      <c r="AL33" s="32"/>
      <c r="AM33" s="32">
        <v>0</v>
      </c>
      <c r="AN33" s="32"/>
      <c r="AO33" s="32">
        <v>0</v>
      </c>
      <c r="AP33" s="32">
        <f t="shared" si="10"/>
        <v>0</v>
      </c>
      <c r="AQ33" s="32">
        <f t="shared" si="10"/>
        <v>0</v>
      </c>
      <c r="AR33" s="32">
        <f t="shared" si="11"/>
        <v>0</v>
      </c>
      <c r="AS33" s="32">
        <f t="shared" si="11"/>
        <v>0</v>
      </c>
      <c r="AT33" s="33"/>
      <c r="AW33" s="33"/>
    </row>
    <row r="34" spans="1:49" ht="35.1" hidden="1" customHeight="1" x14ac:dyDescent="0.15">
      <c r="A34" s="34" t="s">
        <v>204</v>
      </c>
      <c r="B34" s="32"/>
      <c r="C34" s="32">
        <v>0</v>
      </c>
      <c r="D34" s="32"/>
      <c r="E34" s="32">
        <v>0</v>
      </c>
      <c r="F34" s="32"/>
      <c r="G34" s="32">
        <v>0</v>
      </c>
      <c r="H34" s="32"/>
      <c r="I34" s="32">
        <v>7661602.8000000007</v>
      </c>
      <c r="J34" s="32"/>
      <c r="K34" s="32">
        <v>0</v>
      </c>
      <c r="L34" s="32"/>
      <c r="M34" s="32">
        <v>5684775</v>
      </c>
      <c r="N34" s="32"/>
      <c r="O34" s="32">
        <v>0</v>
      </c>
      <c r="P34" s="32"/>
      <c r="Q34" s="32">
        <v>0</v>
      </c>
      <c r="R34" s="32"/>
      <c r="S34" s="32">
        <v>0</v>
      </c>
      <c r="T34" s="32"/>
      <c r="U34" s="32">
        <v>0</v>
      </c>
      <c r="V34" s="32"/>
      <c r="W34" s="32">
        <v>0</v>
      </c>
      <c r="X34" s="32"/>
      <c r="Y34" s="32">
        <v>0</v>
      </c>
      <c r="Z34" s="32"/>
      <c r="AA34" s="32">
        <v>0</v>
      </c>
      <c r="AB34" s="32"/>
      <c r="AC34" s="32">
        <v>0</v>
      </c>
      <c r="AD34" s="32"/>
      <c r="AE34" s="32">
        <v>0</v>
      </c>
      <c r="AF34" s="32"/>
      <c r="AG34" s="32">
        <v>0</v>
      </c>
      <c r="AH34" s="32"/>
      <c r="AI34" s="32">
        <v>0</v>
      </c>
      <c r="AJ34" s="32">
        <f t="shared" si="9"/>
        <v>0</v>
      </c>
      <c r="AK34" s="32">
        <f t="shared" si="9"/>
        <v>13346377.800000001</v>
      </c>
      <c r="AL34" s="32"/>
      <c r="AM34" s="32">
        <v>0</v>
      </c>
      <c r="AN34" s="32"/>
      <c r="AO34" s="32">
        <v>0</v>
      </c>
      <c r="AP34" s="32">
        <f t="shared" si="10"/>
        <v>0</v>
      </c>
      <c r="AQ34" s="32">
        <f t="shared" si="10"/>
        <v>0</v>
      </c>
      <c r="AR34" s="32">
        <f t="shared" si="11"/>
        <v>0</v>
      </c>
      <c r="AS34" s="32">
        <f t="shared" si="11"/>
        <v>13346377.800000001</v>
      </c>
      <c r="AT34" s="33"/>
      <c r="AW34" s="33"/>
    </row>
    <row r="35" spans="1:49" ht="35.1" hidden="1" customHeight="1" x14ac:dyDescent="0.15">
      <c r="A35" s="34" t="s">
        <v>205</v>
      </c>
      <c r="B35" s="32"/>
      <c r="C35" s="32">
        <v>0</v>
      </c>
      <c r="D35" s="32">
        <v>418610.69</v>
      </c>
      <c r="E35" s="32">
        <v>5766225.8400000008</v>
      </c>
      <c r="F35" s="32"/>
      <c r="G35" s="32">
        <v>155843.01</v>
      </c>
      <c r="H35" s="32">
        <v>7000</v>
      </c>
      <c r="I35" s="32">
        <v>6654160.9600000009</v>
      </c>
      <c r="J35" s="32">
        <v>379403.73</v>
      </c>
      <c r="K35" s="32">
        <v>2582610.792396599</v>
      </c>
      <c r="L35" s="32">
        <v>138679.93</v>
      </c>
      <c r="M35" s="32">
        <v>3661034.6200000006</v>
      </c>
      <c r="N35" s="32"/>
      <c r="O35" s="32">
        <v>0</v>
      </c>
      <c r="P35" s="32">
        <v>155540.14000000001</v>
      </c>
      <c r="Q35" s="32">
        <v>614572.12</v>
      </c>
      <c r="R35" s="32">
        <v>8803.59</v>
      </c>
      <c r="S35" s="32">
        <v>8803.59</v>
      </c>
      <c r="T35" s="32">
        <v>323628.57</v>
      </c>
      <c r="U35" s="32">
        <v>1185486.99</v>
      </c>
      <c r="V35" s="32"/>
      <c r="W35" s="32">
        <v>49668.56</v>
      </c>
      <c r="X35" s="32"/>
      <c r="Y35" s="32">
        <v>0</v>
      </c>
      <c r="Z35" s="32"/>
      <c r="AA35" s="32">
        <v>0</v>
      </c>
      <c r="AB35" s="32"/>
      <c r="AC35" s="32">
        <v>0</v>
      </c>
      <c r="AD35" s="32"/>
      <c r="AE35" s="32">
        <v>0</v>
      </c>
      <c r="AF35" s="32"/>
      <c r="AG35" s="32">
        <v>0</v>
      </c>
      <c r="AH35" s="32"/>
      <c r="AI35" s="32">
        <v>0</v>
      </c>
      <c r="AJ35" s="32">
        <f t="shared" si="9"/>
        <v>1431666.6500000001</v>
      </c>
      <c r="AK35" s="32">
        <f t="shared" si="9"/>
        <v>20678406.482396595</v>
      </c>
      <c r="AL35" s="32"/>
      <c r="AM35" s="32">
        <v>144318.73760340124</v>
      </c>
      <c r="AN35" s="32"/>
      <c r="AO35" s="32">
        <v>0</v>
      </c>
      <c r="AP35" s="32">
        <f t="shared" si="10"/>
        <v>0</v>
      </c>
      <c r="AQ35" s="32">
        <f t="shared" si="10"/>
        <v>144318.73760340124</v>
      </c>
      <c r="AR35" s="32">
        <f t="shared" si="11"/>
        <v>1431666.6500000001</v>
      </c>
      <c r="AS35" s="32">
        <f t="shared" si="11"/>
        <v>20822725.219999995</v>
      </c>
      <c r="AT35" s="33"/>
      <c r="AW35" s="33"/>
    </row>
    <row r="36" spans="1:49" ht="35.1" hidden="1" customHeight="1" x14ac:dyDescent="0.15">
      <c r="A36" s="34" t="s">
        <v>206</v>
      </c>
      <c r="B36" s="32"/>
      <c r="C36" s="32">
        <v>0</v>
      </c>
      <c r="D36" s="32">
        <v>1104384.71</v>
      </c>
      <c r="E36" s="32">
        <v>5989261.4500000002</v>
      </c>
      <c r="F36" s="32">
        <v>2479970.9000000004</v>
      </c>
      <c r="G36" s="32">
        <v>14965618.929999998</v>
      </c>
      <c r="H36" s="32">
        <v>0</v>
      </c>
      <c r="I36" s="32">
        <v>0</v>
      </c>
      <c r="J36" s="32">
        <v>969326.51</v>
      </c>
      <c r="K36" s="32">
        <v>9777752.3351515867</v>
      </c>
      <c r="L36" s="32"/>
      <c r="M36" s="32">
        <v>0</v>
      </c>
      <c r="N36" s="32">
        <v>223756.9</v>
      </c>
      <c r="O36" s="32">
        <v>343005.35</v>
      </c>
      <c r="P36" s="32">
        <v>560851.48</v>
      </c>
      <c r="Q36" s="32">
        <v>4068215.28</v>
      </c>
      <c r="R36" s="32">
        <v>285451.08</v>
      </c>
      <c r="S36" s="32">
        <v>338764.44012498658</v>
      </c>
      <c r="T36" s="32">
        <v>622493.73</v>
      </c>
      <c r="U36" s="32">
        <v>3987164.2</v>
      </c>
      <c r="V36" s="32"/>
      <c r="W36" s="32">
        <v>26759.27</v>
      </c>
      <c r="X36" s="32">
        <v>169736</v>
      </c>
      <c r="Y36" s="32">
        <v>492746.45999999996</v>
      </c>
      <c r="Z36" s="32">
        <v>53954.94</v>
      </c>
      <c r="AA36" s="32">
        <v>160106.23999999999</v>
      </c>
      <c r="AB36" s="32"/>
      <c r="AC36" s="32">
        <v>9509.44</v>
      </c>
      <c r="AD36" s="32"/>
      <c r="AE36" s="32">
        <v>1816.25</v>
      </c>
      <c r="AF36" s="32"/>
      <c r="AG36" s="32">
        <v>0</v>
      </c>
      <c r="AH36" s="32"/>
      <c r="AI36" s="32">
        <v>0</v>
      </c>
      <c r="AJ36" s="32">
        <f t="shared" si="9"/>
        <v>6469926.2500000009</v>
      </c>
      <c r="AK36" s="32">
        <f t="shared" si="9"/>
        <v>40160719.645276584</v>
      </c>
      <c r="AL36" s="32"/>
      <c r="AM36" s="32">
        <v>455101.33484841191</v>
      </c>
      <c r="AN36" s="32"/>
      <c r="AO36" s="32">
        <v>7546.839875013432</v>
      </c>
      <c r="AP36" s="32">
        <f t="shared" si="10"/>
        <v>0</v>
      </c>
      <c r="AQ36" s="32">
        <f t="shared" si="10"/>
        <v>462648.17472342536</v>
      </c>
      <c r="AR36" s="32">
        <f t="shared" si="11"/>
        <v>6469926.2500000009</v>
      </c>
      <c r="AS36" s="32">
        <f t="shared" si="11"/>
        <v>40623367.820000008</v>
      </c>
      <c r="AT36" s="33"/>
      <c r="AV36" s="41"/>
      <c r="AW36" s="33"/>
    </row>
    <row r="37" spans="1:49" s="38" customFormat="1" ht="35.1" hidden="1" customHeight="1" x14ac:dyDescent="0.15">
      <c r="A37" s="42" t="s">
        <v>207</v>
      </c>
      <c r="B37" s="43">
        <f t="shared" ref="B37:AK37" si="12">SUM(B21:B36)</f>
        <v>0</v>
      </c>
      <c r="C37" s="43">
        <f t="shared" si="12"/>
        <v>0</v>
      </c>
      <c r="D37" s="43">
        <f t="shared" si="12"/>
        <v>58931459.010000005</v>
      </c>
      <c r="E37" s="43">
        <f t="shared" si="12"/>
        <v>1078931428.2899997</v>
      </c>
      <c r="F37" s="43">
        <f>SUM(F21:F36)</f>
        <v>24820164.969999999</v>
      </c>
      <c r="G37" s="43">
        <f>SUM(G21:G36)</f>
        <v>499674468.32999998</v>
      </c>
      <c r="H37" s="43">
        <f t="shared" si="12"/>
        <v>-6207793.7199999997</v>
      </c>
      <c r="I37" s="43">
        <f t="shared" si="12"/>
        <v>2726699743.4700003</v>
      </c>
      <c r="J37" s="43">
        <f>SUM(J21:J36)</f>
        <v>22358051.250000004</v>
      </c>
      <c r="K37" s="43">
        <f>SUM(K21:K36)</f>
        <v>951284367.41625106</v>
      </c>
      <c r="L37" s="43">
        <f t="shared" si="12"/>
        <v>30983038.859999999</v>
      </c>
      <c r="M37" s="43">
        <f t="shared" si="12"/>
        <v>2016720667.02</v>
      </c>
      <c r="N37" s="43">
        <f t="shared" si="12"/>
        <v>5952520.0000000009</v>
      </c>
      <c r="O37" s="43">
        <f t="shared" si="12"/>
        <v>102885498.36</v>
      </c>
      <c r="P37" s="43">
        <f t="shared" si="12"/>
        <v>17267552.969999999</v>
      </c>
      <c r="Q37" s="43">
        <f t="shared" si="12"/>
        <v>1054582587.38</v>
      </c>
      <c r="R37" s="43">
        <f t="shared" si="12"/>
        <v>9215006.1999999993</v>
      </c>
      <c r="S37" s="43">
        <f t="shared" si="12"/>
        <v>517596639.3984347</v>
      </c>
      <c r="T37" s="43">
        <f t="shared" si="12"/>
        <v>18413469.650000002</v>
      </c>
      <c r="U37" s="43">
        <f t="shared" si="12"/>
        <v>830989693.28000009</v>
      </c>
      <c r="V37" s="43">
        <f t="shared" si="12"/>
        <v>0</v>
      </c>
      <c r="W37" s="43">
        <f t="shared" si="12"/>
        <v>592236574.12999988</v>
      </c>
      <c r="X37" s="43">
        <f t="shared" si="12"/>
        <v>2300314.5</v>
      </c>
      <c r="Y37" s="43">
        <f t="shared" si="12"/>
        <v>1199204518.1800003</v>
      </c>
      <c r="Z37" s="43">
        <f t="shared" si="12"/>
        <v>5874832.4000000013</v>
      </c>
      <c r="AA37" s="43">
        <f t="shared" si="12"/>
        <v>1502248832.4000001</v>
      </c>
      <c r="AB37" s="43">
        <f t="shared" si="12"/>
        <v>27600000</v>
      </c>
      <c r="AC37" s="43">
        <f t="shared" si="12"/>
        <v>947768000</v>
      </c>
      <c r="AD37" s="43">
        <f t="shared" si="12"/>
        <v>0</v>
      </c>
      <c r="AE37" s="43">
        <f t="shared" si="12"/>
        <v>370016500</v>
      </c>
      <c r="AF37" s="43">
        <f t="shared" si="12"/>
        <v>146600000</v>
      </c>
      <c r="AG37" s="43">
        <f t="shared" si="12"/>
        <v>146600000</v>
      </c>
      <c r="AH37" s="43">
        <f t="shared" si="12"/>
        <v>107400000</v>
      </c>
      <c r="AI37" s="43">
        <f t="shared" si="12"/>
        <v>107400000</v>
      </c>
      <c r="AJ37" s="43">
        <f t="shared" si="12"/>
        <v>471508616.08999991</v>
      </c>
      <c r="AK37" s="43">
        <f t="shared" si="12"/>
        <v>14644839517.654682</v>
      </c>
      <c r="AL37" s="43">
        <v>0</v>
      </c>
      <c r="AM37" s="43">
        <v>111255264.89374876</v>
      </c>
      <c r="AN37" s="43">
        <v>0</v>
      </c>
      <c r="AO37" s="43">
        <v>71964602.721565306</v>
      </c>
      <c r="AP37" s="43">
        <f>SUM(AP21:AP36)</f>
        <v>0</v>
      </c>
      <c r="AQ37" s="43">
        <f>SUM(AQ21:AQ36)</f>
        <v>183219867.61531407</v>
      </c>
      <c r="AR37" s="43">
        <f>SUM(AR21:AR36)</f>
        <v>471508616.08999991</v>
      </c>
      <c r="AS37" s="43">
        <f>SUM(AS21:AS36)</f>
        <v>14828059385.269995</v>
      </c>
      <c r="AT37" s="33"/>
      <c r="AV37" s="41"/>
      <c r="AW37" s="33"/>
    </row>
    <row r="38" spans="1:49" ht="35.1" hidden="1" customHeight="1" x14ac:dyDescent="0.15">
      <c r="A38" s="44" t="s">
        <v>208</v>
      </c>
      <c r="B38" s="32"/>
      <c r="C38" s="32"/>
      <c r="D38" s="32"/>
      <c r="E38" s="32">
        <v>462608.3</v>
      </c>
      <c r="F38" s="32"/>
      <c r="G38" s="32">
        <v>115964.07</v>
      </c>
      <c r="H38" s="32"/>
      <c r="I38" s="32">
        <v>406203.56</v>
      </c>
      <c r="J38" s="32"/>
      <c r="K38" s="32">
        <v>239385</v>
      </c>
      <c r="L38" s="32"/>
      <c r="M38" s="32">
        <v>260494.99000000002</v>
      </c>
      <c r="N38" s="32"/>
      <c r="O38" s="32">
        <v>100005</v>
      </c>
      <c r="P38" s="32"/>
      <c r="Q38" s="32">
        <v>222768</v>
      </c>
      <c r="R38" s="32"/>
      <c r="S38" s="32">
        <v>108602</v>
      </c>
      <c r="T38" s="32"/>
      <c r="U38" s="32">
        <v>160253.93</v>
      </c>
      <c r="V38" s="32"/>
      <c r="W38" s="32">
        <v>142102</v>
      </c>
      <c r="X38" s="32"/>
      <c r="Y38" s="32">
        <v>153334</v>
      </c>
      <c r="Z38" s="32"/>
      <c r="AA38" s="32">
        <v>350476</v>
      </c>
      <c r="AB38" s="32"/>
      <c r="AC38" s="32">
        <v>123261.6</v>
      </c>
      <c r="AD38" s="32"/>
      <c r="AE38" s="32">
        <v>151022</v>
      </c>
      <c r="AF38" s="32"/>
      <c r="AG38" s="32">
        <v>163672</v>
      </c>
      <c r="AH38" s="32"/>
      <c r="AI38" s="32">
        <v>117230</v>
      </c>
      <c r="AJ38" s="32"/>
      <c r="AK38" s="32">
        <v>3277382.45</v>
      </c>
      <c r="AL38" s="32"/>
      <c r="AM38" s="32">
        <v>33755</v>
      </c>
      <c r="AN38" s="32"/>
      <c r="AO38" s="32">
        <v>15001</v>
      </c>
      <c r="AP38" s="32"/>
      <c r="AQ38" s="32">
        <f>AM38+AO38</f>
        <v>48756</v>
      </c>
      <c r="AR38" s="32"/>
      <c r="AS38" s="32">
        <f>AK38+AQ38</f>
        <v>3326138.45</v>
      </c>
      <c r="AT38" s="33"/>
      <c r="AV38" s="41"/>
    </row>
    <row r="39" spans="1:49" ht="35.1" hidden="1" customHeight="1" x14ac:dyDescent="0.15">
      <c r="A39" s="44" t="s">
        <v>209</v>
      </c>
      <c r="B39" s="32"/>
      <c r="C39" s="32"/>
      <c r="D39" s="32"/>
      <c r="E39" s="32" t="s">
        <v>210</v>
      </c>
      <c r="F39" s="32"/>
      <c r="G39" s="32" t="s">
        <v>210</v>
      </c>
      <c r="H39" s="32"/>
      <c r="I39" s="32" t="s">
        <v>210</v>
      </c>
      <c r="J39" s="32"/>
      <c r="K39" s="32" t="s">
        <v>211</v>
      </c>
      <c r="L39" s="32"/>
      <c r="M39" s="32" t="s">
        <v>210</v>
      </c>
      <c r="N39" s="32"/>
      <c r="O39" s="32" t="s">
        <v>211</v>
      </c>
      <c r="P39" s="32"/>
      <c r="Q39" s="32" t="s">
        <v>211</v>
      </c>
      <c r="R39" s="32"/>
      <c r="S39" s="32" t="s">
        <v>211</v>
      </c>
      <c r="T39" s="32"/>
      <c r="U39" s="32" t="s">
        <v>211</v>
      </c>
      <c r="V39" s="32"/>
      <c r="W39" s="32" t="s">
        <v>211</v>
      </c>
      <c r="X39" s="32"/>
      <c r="Y39" s="32" t="s">
        <v>211</v>
      </c>
      <c r="Z39" s="32"/>
      <c r="AA39" s="32" t="s">
        <v>211</v>
      </c>
      <c r="AB39" s="32"/>
      <c r="AC39" s="32" t="s">
        <v>211</v>
      </c>
      <c r="AD39" s="32"/>
      <c r="AE39" s="32" t="s">
        <v>211</v>
      </c>
      <c r="AF39" s="32"/>
      <c r="AG39" s="32" t="s">
        <v>211</v>
      </c>
      <c r="AH39" s="32"/>
      <c r="AI39" s="32" t="s">
        <v>211</v>
      </c>
      <c r="AJ39" s="32"/>
      <c r="AK39" s="32"/>
      <c r="AL39" s="32"/>
      <c r="AM39" s="32" t="s">
        <v>211</v>
      </c>
      <c r="AN39" s="32"/>
      <c r="AO39" s="32" t="s">
        <v>211</v>
      </c>
      <c r="AP39" s="32"/>
      <c r="AQ39" s="32" t="s">
        <v>211</v>
      </c>
      <c r="AR39" s="32"/>
      <c r="AS39" s="32"/>
      <c r="AT39" s="33"/>
      <c r="AV39" s="41"/>
    </row>
    <row r="40" spans="1:49" ht="35.1" hidden="1" customHeight="1" x14ac:dyDescent="0.15">
      <c r="A40" s="45" t="s">
        <v>212</v>
      </c>
      <c r="B40" s="32"/>
      <c r="C40" s="32"/>
      <c r="D40" s="32"/>
      <c r="E40" s="32">
        <v>2332.2800000000002</v>
      </c>
      <c r="F40" s="32"/>
      <c r="G40" s="32">
        <v>4308.87</v>
      </c>
      <c r="H40" s="32"/>
      <c r="I40" s="32">
        <v>6712.64</v>
      </c>
      <c r="J40" s="32"/>
      <c r="K40" s="32">
        <v>3973.87</v>
      </c>
      <c r="L40" s="32"/>
      <c r="M40" s="32">
        <v>7741.88</v>
      </c>
      <c r="N40" s="32"/>
      <c r="O40" s="32">
        <v>1028.8</v>
      </c>
      <c r="P40" s="32"/>
      <c r="Q40" s="32">
        <v>4733.99</v>
      </c>
      <c r="R40" s="32"/>
      <c r="S40" s="32">
        <v>4766</v>
      </c>
      <c r="T40" s="32"/>
      <c r="U40" s="32">
        <v>5185.46</v>
      </c>
      <c r="V40" s="32"/>
      <c r="W40" s="32">
        <v>4167.6899999999996</v>
      </c>
      <c r="X40" s="32"/>
      <c r="Y40" s="32">
        <v>7820.87</v>
      </c>
      <c r="Z40" s="32"/>
      <c r="AA40" s="32">
        <v>4286.3100000000004</v>
      </c>
      <c r="AB40" s="32"/>
      <c r="AC40" s="32">
        <v>7689.08</v>
      </c>
      <c r="AD40" s="32"/>
      <c r="AE40" s="32">
        <v>2450.08</v>
      </c>
      <c r="AF40" s="32"/>
      <c r="AG40" s="32">
        <v>895.69</v>
      </c>
      <c r="AH40" s="32"/>
      <c r="AI40" s="32">
        <v>916.15</v>
      </c>
      <c r="AJ40" s="32"/>
      <c r="AK40" s="32"/>
      <c r="AL40" s="32"/>
      <c r="AM40" s="32">
        <v>3295.96</v>
      </c>
      <c r="AN40" s="32"/>
      <c r="AO40" s="32">
        <v>4797.32</v>
      </c>
      <c r="AP40" s="32"/>
      <c r="AQ40" s="32">
        <f>IF(AQ38=0,0,ROUND(AQ37/AQ38,2))</f>
        <v>3757.89</v>
      </c>
      <c r="AR40" s="32"/>
      <c r="AS40" s="32"/>
      <c r="AT40" s="33"/>
      <c r="AV40" s="41"/>
    </row>
    <row r="41" spans="1:49" ht="35.1" hidden="1" customHeight="1" x14ac:dyDescent="0.15">
      <c r="A41" s="45" t="s">
        <v>213</v>
      </c>
      <c r="B41" s="32"/>
      <c r="C41" s="32"/>
      <c r="D41" s="32"/>
      <c r="E41" s="32">
        <v>2591.42</v>
      </c>
      <c r="F41" s="32"/>
      <c r="G41" s="32">
        <v>4787.6400000000003</v>
      </c>
      <c r="H41" s="32"/>
      <c r="I41" s="32">
        <v>7458.49</v>
      </c>
      <c r="J41" s="32"/>
      <c r="K41" s="32">
        <v>3973.87</v>
      </c>
      <c r="L41" s="32"/>
      <c r="M41" s="32">
        <v>8602.09</v>
      </c>
      <c r="N41" s="32"/>
      <c r="O41" s="32">
        <v>1028.8</v>
      </c>
      <c r="P41" s="32"/>
      <c r="Q41" s="32">
        <v>4733.99</v>
      </c>
      <c r="R41" s="32"/>
      <c r="S41" s="32">
        <v>4766</v>
      </c>
      <c r="T41" s="32"/>
      <c r="U41" s="32">
        <v>5185.46</v>
      </c>
      <c r="V41" s="32"/>
      <c r="W41" s="32">
        <v>4167.6899999999996</v>
      </c>
      <c r="X41" s="32"/>
      <c r="Y41" s="32">
        <v>7820.87</v>
      </c>
      <c r="Z41" s="32"/>
      <c r="AA41" s="32">
        <v>4286.3100000000004</v>
      </c>
      <c r="AB41" s="32"/>
      <c r="AC41" s="32">
        <v>7689.08</v>
      </c>
      <c r="AD41" s="32"/>
      <c r="AE41" s="32">
        <v>2450.08</v>
      </c>
      <c r="AF41" s="32"/>
      <c r="AG41" s="32">
        <v>895.69</v>
      </c>
      <c r="AH41" s="32"/>
      <c r="AI41" s="32">
        <v>916.15</v>
      </c>
      <c r="AJ41" s="32"/>
      <c r="AK41" s="32"/>
      <c r="AL41" s="32"/>
      <c r="AM41" s="32">
        <v>3295.96</v>
      </c>
      <c r="AN41" s="32"/>
      <c r="AO41" s="32">
        <v>4797.32</v>
      </c>
      <c r="AP41" s="32"/>
      <c r="AQ41" s="32">
        <f>IF(AQ38=0,0,IF(AQ39="是",ROUND(AQ37/(AQ38*90%),2),IF(AQ39="否",ROUND(AQ37/AQ38,2),"错误")))</f>
        <v>3757.89</v>
      </c>
      <c r="AR41" s="32"/>
      <c r="AS41" s="32"/>
      <c r="AT41" s="33"/>
    </row>
    <row r="42" spans="1:49" ht="35.1" hidden="1" customHeight="1" x14ac:dyDescent="0.15">
      <c r="A42" s="34" t="s">
        <v>146</v>
      </c>
      <c r="B42" s="32">
        <v>1866070.67</v>
      </c>
      <c r="C42" s="32">
        <v>171255897.72000003</v>
      </c>
      <c r="D42" s="32"/>
      <c r="E42" s="32">
        <v>6635814.7399999993</v>
      </c>
      <c r="F42" s="32"/>
      <c r="G42" s="32">
        <v>4465191.1100000003</v>
      </c>
      <c r="H42" s="32"/>
      <c r="I42" s="32">
        <v>83928970.960000008</v>
      </c>
      <c r="J42" s="32"/>
      <c r="K42" s="32">
        <v>0</v>
      </c>
      <c r="L42" s="32"/>
      <c r="M42" s="32">
        <v>203862805.20999998</v>
      </c>
      <c r="N42" s="32"/>
      <c r="O42" s="32">
        <v>1390458.53</v>
      </c>
      <c r="P42" s="32"/>
      <c r="Q42" s="32">
        <v>0</v>
      </c>
      <c r="R42" s="32"/>
      <c r="S42" s="32">
        <v>0</v>
      </c>
      <c r="T42" s="32"/>
      <c r="U42" s="32">
        <v>0</v>
      </c>
      <c r="V42" s="32"/>
      <c r="W42" s="32">
        <v>0</v>
      </c>
      <c r="X42" s="32"/>
      <c r="Y42" s="32">
        <v>0</v>
      </c>
      <c r="Z42" s="32"/>
      <c r="AA42" s="32">
        <v>0</v>
      </c>
      <c r="AB42" s="32"/>
      <c r="AC42" s="32">
        <v>0</v>
      </c>
      <c r="AD42" s="32"/>
      <c r="AE42" s="32">
        <v>0</v>
      </c>
      <c r="AF42" s="32"/>
      <c r="AG42" s="32">
        <v>0</v>
      </c>
      <c r="AH42" s="32"/>
      <c r="AI42" s="32">
        <v>0</v>
      </c>
      <c r="AJ42" s="32">
        <v>19837221.350000001</v>
      </c>
      <c r="AK42" s="32">
        <v>489510288.94999999</v>
      </c>
      <c r="AL42" s="32"/>
      <c r="AM42" s="32">
        <v>0</v>
      </c>
      <c r="AN42" s="32"/>
      <c r="AO42" s="32">
        <v>0</v>
      </c>
      <c r="AP42" s="32">
        <f t="shared" ref="AP42:AQ48" si="13">AL42+AN42</f>
        <v>0</v>
      </c>
      <c r="AQ42" s="32">
        <f t="shared" si="13"/>
        <v>0</v>
      </c>
      <c r="AR42" s="32">
        <f t="shared" ref="AR42:AS48" si="14">AJ42+AP42</f>
        <v>19837221.350000001</v>
      </c>
      <c r="AS42" s="32">
        <f t="shared" si="14"/>
        <v>489510288.94999999</v>
      </c>
      <c r="AT42" s="33"/>
    </row>
    <row r="43" spans="1:49" ht="35.1" hidden="1" customHeight="1" x14ac:dyDescent="0.15">
      <c r="A43" s="46" t="s">
        <v>214</v>
      </c>
      <c r="B43" s="32"/>
      <c r="C43" s="32">
        <v>0</v>
      </c>
      <c r="D43" s="32">
        <v>0</v>
      </c>
      <c r="E43" s="32">
        <v>14239588.51108763</v>
      </c>
      <c r="F43" s="32">
        <v>0</v>
      </c>
      <c r="G43" s="32">
        <v>24700748.427412666</v>
      </c>
      <c r="H43" s="32">
        <v>0</v>
      </c>
      <c r="I43" s="32">
        <v>277100739.07880121</v>
      </c>
      <c r="J43" s="32">
        <v>0</v>
      </c>
      <c r="K43" s="32">
        <v>47973350.682309337</v>
      </c>
      <c r="L43" s="32">
        <v>106474.64580573369</v>
      </c>
      <c r="M43" s="32">
        <v>350129565.95261741</v>
      </c>
      <c r="N43" s="32">
        <v>495088.43591452722</v>
      </c>
      <c r="O43" s="32">
        <v>13500404.914469516</v>
      </c>
      <c r="P43" s="32">
        <v>3153215.2844966887</v>
      </c>
      <c r="Q43" s="32">
        <v>40383153.765911356</v>
      </c>
      <c r="R43" s="32">
        <v>2363445.8783936803</v>
      </c>
      <c r="S43" s="32">
        <v>27405241.363166325</v>
      </c>
      <c r="T43" s="32">
        <v>3761205.0568507658</v>
      </c>
      <c r="U43" s="32">
        <v>36555882.061125681</v>
      </c>
      <c r="V43" s="32">
        <v>2698500.1341272001</v>
      </c>
      <c r="W43" s="32">
        <v>19841527.025174975</v>
      </c>
      <c r="X43" s="32">
        <v>5426082.195626582</v>
      </c>
      <c r="Y43" s="32">
        <v>31984011.753058549</v>
      </c>
      <c r="Z43" s="32">
        <v>6772593.8992030602</v>
      </c>
      <c r="AA43" s="32">
        <v>39160521.820769511</v>
      </c>
      <c r="AB43" s="32">
        <v>4115259.7834172202</v>
      </c>
      <c r="AC43" s="32">
        <v>13414183.809881482</v>
      </c>
      <c r="AD43" s="32">
        <v>1662391.4012421055</v>
      </c>
      <c r="AE43" s="32">
        <v>7071293.0698747998</v>
      </c>
      <c r="AF43" s="32">
        <v>649071.5</v>
      </c>
      <c r="AG43" s="32">
        <v>649071.5</v>
      </c>
      <c r="AH43" s="32">
        <v>475513.5</v>
      </c>
      <c r="AI43" s="32">
        <v>475513.5</v>
      </c>
      <c r="AJ43" s="32">
        <v>31678841.715077568</v>
      </c>
      <c r="AK43" s="32">
        <v>944584797.23566031</v>
      </c>
      <c r="AL43" s="32">
        <v>534264.35921913513</v>
      </c>
      <c r="AM43" s="32">
        <v>9313723.7547547575</v>
      </c>
      <c r="AN43" s="32">
        <v>334598.34170013544</v>
      </c>
      <c r="AO43" s="32">
        <v>3879421.2578201899</v>
      </c>
      <c r="AP43" s="32">
        <f t="shared" si="13"/>
        <v>868862.70091927052</v>
      </c>
      <c r="AQ43" s="32">
        <f t="shared" si="13"/>
        <v>13193145.012574948</v>
      </c>
      <c r="AR43" s="32">
        <f t="shared" si="14"/>
        <v>32547704.415996838</v>
      </c>
      <c r="AS43" s="32">
        <f t="shared" si="14"/>
        <v>957777942.24823523</v>
      </c>
      <c r="AT43" s="33"/>
      <c r="AU43" s="33"/>
      <c r="AV43" s="33"/>
    </row>
    <row r="44" spans="1:49" ht="35.1" hidden="1" customHeight="1" x14ac:dyDescent="0.15">
      <c r="A44" s="34" t="s">
        <v>215</v>
      </c>
      <c r="B44" s="32"/>
      <c r="C44" s="32">
        <v>0</v>
      </c>
      <c r="D44" s="32">
        <v>3372939.31</v>
      </c>
      <c r="E44" s="32">
        <v>67776418.36999999</v>
      </c>
      <c r="F44" s="32">
        <v>1303059.51</v>
      </c>
      <c r="G44" s="32">
        <v>11817693.370000001</v>
      </c>
      <c r="H44" s="32">
        <v>125777.76</v>
      </c>
      <c r="I44" s="32">
        <v>94306399.539999992</v>
      </c>
      <c r="J44" s="32">
        <v>974468.98</v>
      </c>
      <c r="K44" s="32">
        <v>20365455.74688575</v>
      </c>
      <c r="L44" s="32">
        <v>1247562.18</v>
      </c>
      <c r="M44" s="32">
        <v>67460182.600000009</v>
      </c>
      <c r="N44" s="32">
        <v>1982568.78</v>
      </c>
      <c r="O44" s="32">
        <v>3864793.4699999997</v>
      </c>
      <c r="P44" s="32">
        <v>334147.46999999997</v>
      </c>
      <c r="Q44" s="32">
        <v>1765375.93</v>
      </c>
      <c r="R44" s="32">
        <v>520843.36</v>
      </c>
      <c r="S44" s="32">
        <v>661074.55385862966</v>
      </c>
      <c r="T44" s="32">
        <v>1037712.57</v>
      </c>
      <c r="U44" s="32">
        <v>4073980.5</v>
      </c>
      <c r="V44" s="32">
        <v>0</v>
      </c>
      <c r="W44" s="32">
        <v>105659.37</v>
      </c>
      <c r="X44" s="32">
        <v>124272.45</v>
      </c>
      <c r="Y44" s="32">
        <v>1625555.78</v>
      </c>
      <c r="Z44" s="32">
        <v>339520.31</v>
      </c>
      <c r="AA44" s="32">
        <v>517505.9</v>
      </c>
      <c r="AB44" s="32">
        <v>0</v>
      </c>
      <c r="AC44" s="32">
        <v>10136.83</v>
      </c>
      <c r="AD44" s="32">
        <v>0</v>
      </c>
      <c r="AE44" s="32">
        <v>1741.1799999999998</v>
      </c>
      <c r="AF44" s="32">
        <v>0</v>
      </c>
      <c r="AG44" s="32">
        <v>0</v>
      </c>
      <c r="AH44" s="32">
        <v>0</v>
      </c>
      <c r="AI44" s="32">
        <v>0</v>
      </c>
      <c r="AJ44" s="32">
        <v>11362872.68</v>
      </c>
      <c r="AK44" s="32">
        <v>274351973.14074433</v>
      </c>
      <c r="AL44" s="32">
        <v>0</v>
      </c>
      <c r="AM44" s="32">
        <v>620416.32311424881</v>
      </c>
      <c r="AN44" s="32">
        <v>0</v>
      </c>
      <c r="AO44" s="32">
        <v>19850.60614137039</v>
      </c>
      <c r="AP44" s="32">
        <f t="shared" si="13"/>
        <v>0</v>
      </c>
      <c r="AQ44" s="32">
        <f t="shared" si="13"/>
        <v>640266.92925561918</v>
      </c>
      <c r="AR44" s="32">
        <f t="shared" si="14"/>
        <v>11362872.68</v>
      </c>
      <c r="AS44" s="32">
        <f t="shared" si="14"/>
        <v>274992240.06999993</v>
      </c>
      <c r="AT44" s="33"/>
    </row>
    <row r="45" spans="1:49" ht="35.1" hidden="1" customHeight="1" x14ac:dyDescent="0.15">
      <c r="A45" s="34" t="s">
        <v>216</v>
      </c>
      <c r="B45" s="32"/>
      <c r="C45" s="32">
        <v>0</v>
      </c>
      <c r="D45" s="32">
        <v>8155.6399999999994</v>
      </c>
      <c r="E45" s="32">
        <v>47999.23</v>
      </c>
      <c r="F45" s="32">
        <v>3150.76</v>
      </c>
      <c r="G45" s="32">
        <v>14237.8</v>
      </c>
      <c r="H45" s="32">
        <v>304.13</v>
      </c>
      <c r="I45" s="32">
        <v>13947.820000000003</v>
      </c>
      <c r="J45" s="32">
        <v>2356.2399999999998</v>
      </c>
      <c r="K45" s="32">
        <v>20377.099667106144</v>
      </c>
      <c r="L45" s="32">
        <v>3016.57</v>
      </c>
      <c r="M45" s="32">
        <v>36382.720000000001</v>
      </c>
      <c r="N45" s="32">
        <v>4793.79</v>
      </c>
      <c r="O45" s="32">
        <v>5470.73</v>
      </c>
      <c r="P45" s="32">
        <v>807.96</v>
      </c>
      <c r="Q45" s="32">
        <v>3324.9500000000003</v>
      </c>
      <c r="R45" s="32">
        <v>1259.3800000000001</v>
      </c>
      <c r="S45" s="32">
        <v>1474.440861514553</v>
      </c>
      <c r="T45" s="32">
        <v>2509.16</v>
      </c>
      <c r="U45" s="32">
        <v>8216.0400000000009</v>
      </c>
      <c r="V45" s="32">
        <v>0</v>
      </c>
      <c r="W45" s="32">
        <v>101.02000000000001</v>
      </c>
      <c r="X45" s="32">
        <v>300.49</v>
      </c>
      <c r="Y45" s="32">
        <v>2507.62</v>
      </c>
      <c r="Z45" s="32">
        <v>820.95</v>
      </c>
      <c r="AA45" s="32">
        <v>884.3900000000001</v>
      </c>
      <c r="AB45" s="32">
        <v>0</v>
      </c>
      <c r="AC45" s="32">
        <v>21.79</v>
      </c>
      <c r="AD45" s="32">
        <v>0</v>
      </c>
      <c r="AE45" s="32">
        <v>2.87</v>
      </c>
      <c r="AF45" s="32">
        <v>0</v>
      </c>
      <c r="AG45" s="32">
        <v>0</v>
      </c>
      <c r="AH45" s="32">
        <v>0</v>
      </c>
      <c r="AI45" s="32">
        <v>0</v>
      </c>
      <c r="AJ45" s="32">
        <v>27475.07</v>
      </c>
      <c r="AK45" s="32">
        <v>154948.52052862072</v>
      </c>
      <c r="AL45" s="32">
        <v>0</v>
      </c>
      <c r="AM45" s="32">
        <v>767.07033289385481</v>
      </c>
      <c r="AN45" s="32">
        <v>0</v>
      </c>
      <c r="AO45" s="32">
        <v>30.439138485447167</v>
      </c>
      <c r="AP45" s="32">
        <f t="shared" si="13"/>
        <v>0</v>
      </c>
      <c r="AQ45" s="32">
        <f t="shared" si="13"/>
        <v>797.509471379302</v>
      </c>
      <c r="AR45" s="32">
        <f t="shared" si="14"/>
        <v>27475.07</v>
      </c>
      <c r="AS45" s="32">
        <f t="shared" si="14"/>
        <v>155746.03000000003</v>
      </c>
      <c r="AT45" s="33"/>
    </row>
    <row r="46" spans="1:49" ht="35.1" hidden="1" customHeight="1" x14ac:dyDescent="0.15">
      <c r="A46" s="34" t="s">
        <v>217</v>
      </c>
      <c r="B46" s="32"/>
      <c r="C46" s="32">
        <v>0</v>
      </c>
      <c r="D46" s="32">
        <v>737082.35</v>
      </c>
      <c r="E46" s="32">
        <v>36078590.480000004</v>
      </c>
      <c r="F46" s="32">
        <v>66823.58</v>
      </c>
      <c r="G46" s="32">
        <v>3699741.8000000007</v>
      </c>
      <c r="H46" s="32">
        <v>58450</v>
      </c>
      <c r="I46" s="32">
        <v>100005818.69000001</v>
      </c>
      <c r="J46" s="32">
        <v>2630044.9</v>
      </c>
      <c r="K46" s="32">
        <v>7269766.7200000007</v>
      </c>
      <c r="L46" s="32">
        <v>713974.87</v>
      </c>
      <c r="M46" s="32">
        <v>37812974.929999992</v>
      </c>
      <c r="N46" s="32"/>
      <c r="O46" s="32">
        <v>0</v>
      </c>
      <c r="P46" s="32">
        <v>705660.51</v>
      </c>
      <c r="Q46" s="32">
        <v>1266224.1299999999</v>
      </c>
      <c r="R46" s="32">
        <v>133647.16</v>
      </c>
      <c r="S46" s="32">
        <v>133647.16</v>
      </c>
      <c r="T46" s="32">
        <v>499127.1</v>
      </c>
      <c r="U46" s="32">
        <v>949027.8</v>
      </c>
      <c r="V46" s="32"/>
      <c r="W46" s="32">
        <v>0</v>
      </c>
      <c r="X46" s="32">
        <v>66823.58</v>
      </c>
      <c r="Y46" s="32">
        <v>66823.58</v>
      </c>
      <c r="Z46" s="32"/>
      <c r="AA46" s="32">
        <v>0</v>
      </c>
      <c r="AB46" s="32"/>
      <c r="AC46" s="32">
        <v>0</v>
      </c>
      <c r="AD46" s="32"/>
      <c r="AE46" s="32">
        <v>0</v>
      </c>
      <c r="AF46" s="32"/>
      <c r="AG46" s="32">
        <v>0</v>
      </c>
      <c r="AH46" s="32"/>
      <c r="AI46" s="32">
        <v>0</v>
      </c>
      <c r="AJ46" s="32">
        <v>5611634.0499999998</v>
      </c>
      <c r="AK46" s="32">
        <v>187282615.29000005</v>
      </c>
      <c r="AL46" s="32">
        <v>0</v>
      </c>
      <c r="AM46" s="32">
        <v>0</v>
      </c>
      <c r="AN46" s="32"/>
      <c r="AO46" s="32">
        <v>0</v>
      </c>
      <c r="AP46" s="32">
        <f t="shared" si="13"/>
        <v>0</v>
      </c>
      <c r="AQ46" s="32">
        <f t="shared" si="13"/>
        <v>0</v>
      </c>
      <c r="AR46" s="32">
        <f t="shared" si="14"/>
        <v>5611634.0499999998</v>
      </c>
      <c r="AS46" s="32">
        <f t="shared" si="14"/>
        <v>187282615.29000005</v>
      </c>
      <c r="AT46" s="33"/>
    </row>
    <row r="47" spans="1:49" ht="35.1" hidden="1" customHeight="1" x14ac:dyDescent="0.15">
      <c r="A47" s="34" t="s">
        <v>218</v>
      </c>
      <c r="B47" s="32"/>
      <c r="C47" s="32">
        <v>0</v>
      </c>
      <c r="D47" s="32">
        <v>5161.21</v>
      </c>
      <c r="E47" s="32">
        <v>355465.75000000012</v>
      </c>
      <c r="F47" s="32">
        <v>4009.42</v>
      </c>
      <c r="G47" s="32">
        <v>215883.69000000006</v>
      </c>
      <c r="H47" s="32">
        <v>0</v>
      </c>
      <c r="I47" s="32">
        <v>0</v>
      </c>
      <c r="J47" s="32">
        <v>177584</v>
      </c>
      <c r="K47" s="32">
        <v>475379.93</v>
      </c>
      <c r="L47" s="32">
        <v>0</v>
      </c>
      <c r="M47" s="32">
        <v>0</v>
      </c>
      <c r="N47" s="32"/>
      <c r="O47" s="32">
        <v>0</v>
      </c>
      <c r="P47" s="32">
        <v>33198.1</v>
      </c>
      <c r="Q47" s="32">
        <v>65043.28</v>
      </c>
      <c r="R47" s="32">
        <v>8018.84</v>
      </c>
      <c r="S47" s="32">
        <v>8018.84</v>
      </c>
      <c r="T47" s="32">
        <v>28888.9</v>
      </c>
      <c r="U47" s="32">
        <v>53153.2</v>
      </c>
      <c r="V47" s="32"/>
      <c r="W47" s="32">
        <v>0</v>
      </c>
      <c r="X47" s="32">
        <v>4009.42</v>
      </c>
      <c r="Y47" s="32">
        <v>4009.42</v>
      </c>
      <c r="Z47" s="32"/>
      <c r="AA47" s="32">
        <v>0</v>
      </c>
      <c r="AB47" s="32"/>
      <c r="AC47" s="32">
        <v>0</v>
      </c>
      <c r="AD47" s="32"/>
      <c r="AE47" s="32">
        <v>0</v>
      </c>
      <c r="AF47" s="32"/>
      <c r="AG47" s="32">
        <v>0</v>
      </c>
      <c r="AH47" s="32"/>
      <c r="AI47" s="32">
        <v>0</v>
      </c>
      <c r="AJ47" s="32">
        <v>260869.88999999998</v>
      </c>
      <c r="AK47" s="32">
        <v>1176954.1100000001</v>
      </c>
      <c r="AL47" s="32">
        <v>0</v>
      </c>
      <c r="AM47" s="32">
        <v>0</v>
      </c>
      <c r="AN47" s="32"/>
      <c r="AO47" s="32">
        <v>0</v>
      </c>
      <c r="AP47" s="32">
        <f t="shared" si="13"/>
        <v>0</v>
      </c>
      <c r="AQ47" s="32">
        <f t="shared" si="13"/>
        <v>0</v>
      </c>
      <c r="AR47" s="32">
        <f t="shared" si="14"/>
        <v>260869.88999999998</v>
      </c>
      <c r="AS47" s="32">
        <f t="shared" si="14"/>
        <v>1176954.1100000001</v>
      </c>
      <c r="AT47" s="33"/>
    </row>
    <row r="48" spans="1:49" s="49" customFormat="1" ht="90.75" customHeight="1" x14ac:dyDescent="0.15">
      <c r="A48" s="46" t="s">
        <v>219</v>
      </c>
      <c r="B48" s="47"/>
      <c r="C48" s="47">
        <v>0</v>
      </c>
      <c r="D48" s="47">
        <v>10290675.5</v>
      </c>
      <c r="E48" s="47">
        <v>245950889.11999997</v>
      </c>
      <c r="F48" s="32">
        <v>1939390.18</v>
      </c>
      <c r="G48" s="47">
        <v>57908739.160000004</v>
      </c>
      <c r="H48" s="47">
        <v>10193256.119999999</v>
      </c>
      <c r="I48" s="47">
        <v>464752695.20999998</v>
      </c>
      <c r="J48" s="32">
        <v>5916446.2699999996</v>
      </c>
      <c r="K48" s="47">
        <v>70534744.609999999</v>
      </c>
      <c r="L48" s="47">
        <v>7814109.7599999998</v>
      </c>
      <c r="M48" s="47">
        <v>353947376.83999991</v>
      </c>
      <c r="N48" s="47">
        <v>1072.3</v>
      </c>
      <c r="O48" s="47">
        <v>1092.3</v>
      </c>
      <c r="P48" s="47">
        <v>17931905.57</v>
      </c>
      <c r="Q48" s="47">
        <v>18409040.699999999</v>
      </c>
      <c r="R48" s="32"/>
      <c r="S48" s="32">
        <v>246600.13687318657</v>
      </c>
      <c r="T48" s="32"/>
      <c r="U48" s="32">
        <v>682279.81902614038</v>
      </c>
      <c r="V48" s="32"/>
      <c r="W48" s="32">
        <v>834.89097385955915</v>
      </c>
      <c r="X48" s="32"/>
      <c r="Y48" s="32">
        <v>575245</v>
      </c>
      <c r="Z48" s="32"/>
      <c r="AA48" s="47">
        <v>725500</v>
      </c>
      <c r="AB48" s="47">
        <v>460000</v>
      </c>
      <c r="AC48" s="47">
        <v>460000</v>
      </c>
      <c r="AD48" s="47"/>
      <c r="AE48" s="47">
        <v>0</v>
      </c>
      <c r="AF48" s="47"/>
      <c r="AG48" s="47">
        <v>0</v>
      </c>
      <c r="AH48" s="47"/>
      <c r="AI48" s="47">
        <v>0</v>
      </c>
      <c r="AJ48" s="47">
        <v>54546855.699999988</v>
      </c>
      <c r="AK48" s="47">
        <v>1214195037.7868731</v>
      </c>
      <c r="AL48" s="47">
        <v>0</v>
      </c>
      <c r="AM48" s="47">
        <v>0</v>
      </c>
      <c r="AN48" s="47"/>
      <c r="AO48" s="47">
        <v>34907.79312681342</v>
      </c>
      <c r="AP48" s="47">
        <f t="shared" si="13"/>
        <v>0</v>
      </c>
      <c r="AQ48" s="47">
        <f t="shared" si="13"/>
        <v>34907.79312681342</v>
      </c>
      <c r="AR48" s="47">
        <f t="shared" si="14"/>
        <v>54546855.699999988</v>
      </c>
      <c r="AS48" s="47">
        <f t="shared" si="14"/>
        <v>1214229945.5799999</v>
      </c>
      <c r="AT48" s="48"/>
    </row>
    <row r="49" spans="1:49" s="38" customFormat="1" ht="35.1" hidden="1" customHeight="1" x14ac:dyDescent="0.15">
      <c r="A49" s="50" t="s">
        <v>220</v>
      </c>
      <c r="B49" s="51">
        <f t="shared" ref="B49:AS49" si="15">SUM(B37,B42,B44:B48)</f>
        <v>1866070.67</v>
      </c>
      <c r="C49" s="51">
        <f t="shared" si="15"/>
        <v>171255897.72000003</v>
      </c>
      <c r="D49" s="51">
        <f t="shared" si="15"/>
        <v>73345473.020000011</v>
      </c>
      <c r="E49" s="51">
        <f t="shared" si="15"/>
        <v>1435776605.9799995</v>
      </c>
      <c r="F49" s="51">
        <f>SUM(F37,F42,F44:F48)</f>
        <v>28136598.420000002</v>
      </c>
      <c r="G49" s="51">
        <f>SUM(G37,G42,G44:G48)</f>
        <v>577795955.25999999</v>
      </c>
      <c r="H49" s="51">
        <f t="shared" si="15"/>
        <v>4169994.2899999991</v>
      </c>
      <c r="I49" s="51">
        <f t="shared" si="15"/>
        <v>3469707575.6900005</v>
      </c>
      <c r="J49" s="51">
        <f>SUM(J37,J42,J44:J48)</f>
        <v>32058951.640000001</v>
      </c>
      <c r="K49" s="51">
        <f>SUM(K37,K42,K44:K48)</f>
        <v>1049950091.5228039</v>
      </c>
      <c r="L49" s="51">
        <f t="shared" si="15"/>
        <v>40761702.240000002</v>
      </c>
      <c r="M49" s="51">
        <f t="shared" si="15"/>
        <v>2679840389.3199997</v>
      </c>
      <c r="N49" s="51">
        <f t="shared" si="15"/>
        <v>7940954.870000001</v>
      </c>
      <c r="O49" s="51">
        <f t="shared" si="15"/>
        <v>108147313.39</v>
      </c>
      <c r="P49" s="51">
        <f t="shared" si="15"/>
        <v>36273272.579999998</v>
      </c>
      <c r="Q49" s="51">
        <f t="shared" si="15"/>
        <v>1076091596.3699999</v>
      </c>
      <c r="R49" s="51">
        <f t="shared" si="15"/>
        <v>9878774.9399999995</v>
      </c>
      <c r="S49" s="51">
        <f t="shared" si="15"/>
        <v>518647454.53002805</v>
      </c>
      <c r="T49" s="51">
        <f t="shared" si="15"/>
        <v>19981707.380000003</v>
      </c>
      <c r="U49" s="51">
        <f t="shared" si="15"/>
        <v>836756350.63902617</v>
      </c>
      <c r="V49" s="51">
        <f t="shared" si="15"/>
        <v>0</v>
      </c>
      <c r="W49" s="51">
        <f t="shared" si="15"/>
        <v>592343169.41097367</v>
      </c>
      <c r="X49" s="51">
        <f t="shared" si="15"/>
        <v>2495720.4400000004</v>
      </c>
      <c r="Y49" s="51">
        <f t="shared" si="15"/>
        <v>1201478659.5800002</v>
      </c>
      <c r="Z49" s="51">
        <f t="shared" si="15"/>
        <v>6215173.6600000011</v>
      </c>
      <c r="AA49" s="51">
        <f t="shared" si="15"/>
        <v>1503492722.6900003</v>
      </c>
      <c r="AB49" s="51">
        <f t="shared" si="15"/>
        <v>28060000</v>
      </c>
      <c r="AC49" s="51">
        <f t="shared" si="15"/>
        <v>948238158.62</v>
      </c>
      <c r="AD49" s="51">
        <f t="shared" si="15"/>
        <v>0</v>
      </c>
      <c r="AE49" s="51">
        <f t="shared" si="15"/>
        <v>370018244.05000001</v>
      </c>
      <c r="AF49" s="51">
        <f t="shared" si="15"/>
        <v>146600000</v>
      </c>
      <c r="AG49" s="51">
        <f t="shared" si="15"/>
        <v>146600000</v>
      </c>
      <c r="AH49" s="51">
        <f t="shared" si="15"/>
        <v>107400000</v>
      </c>
      <c r="AI49" s="51">
        <f t="shared" si="15"/>
        <v>107400000</v>
      </c>
      <c r="AJ49" s="51">
        <f>SUM(AJ37,AJ42,AJ44:AJ48)</f>
        <v>563155544.82999992</v>
      </c>
      <c r="AK49" s="51">
        <f t="shared" si="15"/>
        <v>16811511335.452831</v>
      </c>
      <c r="AL49" s="51">
        <v>0</v>
      </c>
      <c r="AM49" s="51">
        <v>111876448.28719591</v>
      </c>
      <c r="AN49" s="51">
        <v>0</v>
      </c>
      <c r="AO49" s="51">
        <v>72019391.559971973</v>
      </c>
      <c r="AP49" s="51">
        <f t="shared" si="15"/>
        <v>0</v>
      </c>
      <c r="AQ49" s="51">
        <f t="shared" si="15"/>
        <v>183895839.84716788</v>
      </c>
      <c r="AR49" s="51">
        <f t="shared" si="15"/>
        <v>563155544.82999992</v>
      </c>
      <c r="AS49" s="51">
        <f t="shared" si="15"/>
        <v>16995407175.299997</v>
      </c>
      <c r="AT49" s="33"/>
      <c r="AU49" s="52"/>
    </row>
    <row r="50" spans="1:49" s="38" customFormat="1" ht="35.1" hidden="1" customHeight="1" x14ac:dyDescent="0.15">
      <c r="A50" s="50" t="s">
        <v>221</v>
      </c>
      <c r="B50" s="51">
        <f t="shared" ref="B50:AI50" si="16">SUM(B37,B43,B44:B48)</f>
        <v>0</v>
      </c>
      <c r="C50" s="51">
        <f t="shared" si="16"/>
        <v>0</v>
      </c>
      <c r="D50" s="51">
        <f t="shared" si="16"/>
        <v>73345473.020000011</v>
      </c>
      <c r="E50" s="51">
        <f t="shared" si="16"/>
        <v>1443380379.7510872</v>
      </c>
      <c r="F50" s="51">
        <f>SUM(F37,F43,F44:F48)</f>
        <v>28136598.420000002</v>
      </c>
      <c r="G50" s="51">
        <f>SUM(G37,G43,G44:G48)</f>
        <v>598031512.57741272</v>
      </c>
      <c r="H50" s="51">
        <f t="shared" si="16"/>
        <v>4169994.2899999991</v>
      </c>
      <c r="I50" s="51">
        <f t="shared" si="16"/>
        <v>3662879343.8088017</v>
      </c>
      <c r="J50" s="51">
        <f>SUM(J37,J43,J44:J48)</f>
        <v>32058951.640000001</v>
      </c>
      <c r="K50" s="51">
        <f>SUM(K37,K43,K44:K48)</f>
        <v>1097923442.2051132</v>
      </c>
      <c r="L50" s="51">
        <f t="shared" si="16"/>
        <v>40868176.885805734</v>
      </c>
      <c r="M50" s="51">
        <f t="shared" si="16"/>
        <v>2826107150.0626163</v>
      </c>
      <c r="N50" s="51">
        <f t="shared" si="16"/>
        <v>8436043.3059145287</v>
      </c>
      <c r="O50" s="51">
        <f t="shared" si="16"/>
        <v>120257259.77446951</v>
      </c>
      <c r="P50" s="51">
        <f t="shared" si="16"/>
        <v>39426487.864496693</v>
      </c>
      <c r="Q50" s="51">
        <f t="shared" si="16"/>
        <v>1116474750.1359117</v>
      </c>
      <c r="R50" s="51">
        <f t="shared" si="16"/>
        <v>12242220.818393679</v>
      </c>
      <c r="S50" s="51">
        <f t="shared" si="16"/>
        <v>546052695.89319432</v>
      </c>
      <c r="T50" s="51">
        <f t="shared" si="16"/>
        <v>23742912.436850768</v>
      </c>
      <c r="U50" s="51">
        <f t="shared" si="16"/>
        <v>873312232.7001518</v>
      </c>
      <c r="V50" s="51">
        <f t="shared" si="16"/>
        <v>2698500.1341272001</v>
      </c>
      <c r="W50" s="51">
        <f t="shared" si="16"/>
        <v>612184696.43614864</v>
      </c>
      <c r="X50" s="51">
        <f t="shared" si="16"/>
        <v>7921802.6356265824</v>
      </c>
      <c r="Y50" s="51">
        <f t="shared" si="16"/>
        <v>1233462671.3330586</v>
      </c>
      <c r="Z50" s="51">
        <f t="shared" si="16"/>
        <v>12987767.55920306</v>
      </c>
      <c r="AA50" s="51">
        <f t="shared" si="16"/>
        <v>1542653244.5107698</v>
      </c>
      <c r="AB50" s="51">
        <f t="shared" si="16"/>
        <v>32175259.783417221</v>
      </c>
      <c r="AC50" s="51">
        <f t="shared" si="16"/>
        <v>961652342.42988145</v>
      </c>
      <c r="AD50" s="51">
        <f t="shared" si="16"/>
        <v>1662391.4012421055</v>
      </c>
      <c r="AE50" s="51">
        <f t="shared" si="16"/>
        <v>377089537.11987484</v>
      </c>
      <c r="AF50" s="51">
        <f t="shared" si="16"/>
        <v>147249071.5</v>
      </c>
      <c r="AG50" s="51">
        <f t="shared" si="16"/>
        <v>147249071.5</v>
      </c>
      <c r="AH50" s="51">
        <f t="shared" si="16"/>
        <v>107875513.5</v>
      </c>
      <c r="AI50" s="51">
        <f t="shared" si="16"/>
        <v>107875513.5</v>
      </c>
      <c r="AJ50" s="51">
        <f>SUM(AJ37,AJ43,AJ44:AJ48)</f>
        <v>574997165.19507742</v>
      </c>
      <c r="AK50" s="51">
        <f>SUM(AK37,AK43,AK44:AK48)</f>
        <v>17266585843.738491</v>
      </c>
      <c r="AL50" s="51">
        <v>534264.35921913513</v>
      </c>
      <c r="AM50" s="51">
        <v>121190172.04195066</v>
      </c>
      <c r="AN50" s="51">
        <v>334598.34170013544</v>
      </c>
      <c r="AO50" s="51">
        <v>75898812.817792162</v>
      </c>
      <c r="AP50" s="51">
        <f>SUM(AP37,AP43,AP44:AP48)</f>
        <v>868862.70091927052</v>
      </c>
      <c r="AQ50" s="51">
        <f>SUM(AQ37,AQ43,AQ44:AQ48)</f>
        <v>197088984.85974282</v>
      </c>
      <c r="AR50" s="51">
        <f>SUM(AR37,AR43,AR44:AR48)</f>
        <v>575866027.89599681</v>
      </c>
      <c r="AS50" s="51">
        <f>SUM(AS37,AS43,AS44:AS48)</f>
        <v>17463674828.598232</v>
      </c>
      <c r="AT50" s="33"/>
    </row>
    <row r="51" spans="1:49" ht="35.1" hidden="1" customHeight="1" x14ac:dyDescent="0.15">
      <c r="A51" s="34" t="s">
        <v>222</v>
      </c>
      <c r="B51" s="32">
        <v>-32403</v>
      </c>
      <c r="C51" s="32">
        <v>1812545.22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>
        <f t="shared" ref="AJ51:AK54" si="17">B51+D51+H51+L51+F51+N51+P51+J51+R51+T51+V51+X51+Z51+AB51+AD51+AF51+AH51</f>
        <v>-32403</v>
      </c>
      <c r="AK51" s="32">
        <f t="shared" si="17"/>
        <v>1812545.22</v>
      </c>
      <c r="AL51" s="32"/>
      <c r="AM51" s="32">
        <v>0</v>
      </c>
      <c r="AN51" s="32"/>
      <c r="AO51" s="32">
        <v>0</v>
      </c>
      <c r="AP51" s="32"/>
      <c r="AQ51" s="32">
        <f>AP51</f>
        <v>0</v>
      </c>
      <c r="AR51" s="32">
        <f t="shared" ref="AR51:AS54" si="18">AJ51+AP51</f>
        <v>-32403</v>
      </c>
      <c r="AS51" s="32">
        <f t="shared" si="18"/>
        <v>1812545.22</v>
      </c>
      <c r="AT51" s="33"/>
    </row>
    <row r="52" spans="1:49" ht="35.1" hidden="1" customHeight="1" x14ac:dyDescent="0.15">
      <c r="A52" s="34" t="s">
        <v>223</v>
      </c>
      <c r="B52" s="32">
        <v>-91026.329999999987</v>
      </c>
      <c r="C52" s="32">
        <v>4041078.3600000003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>
        <f t="shared" si="17"/>
        <v>-91026.329999999987</v>
      </c>
      <c r="AK52" s="32">
        <f t="shared" si="17"/>
        <v>4041078.3600000003</v>
      </c>
      <c r="AL52" s="32"/>
      <c r="AM52" s="32">
        <v>0</v>
      </c>
      <c r="AN52" s="32"/>
      <c r="AO52" s="32">
        <v>0</v>
      </c>
      <c r="AP52" s="32"/>
      <c r="AQ52" s="32">
        <f>AP52</f>
        <v>0</v>
      </c>
      <c r="AR52" s="32">
        <f t="shared" si="18"/>
        <v>-91026.329999999987</v>
      </c>
      <c r="AS52" s="32">
        <f t="shared" si="18"/>
        <v>4041078.3600000003</v>
      </c>
      <c r="AT52" s="33"/>
    </row>
    <row r="53" spans="1:49" ht="35.1" hidden="1" customHeight="1" x14ac:dyDescent="0.15">
      <c r="A53" s="34" t="s">
        <v>224</v>
      </c>
      <c r="B53" s="32">
        <v>10356.929999999998</v>
      </c>
      <c r="C53" s="32">
        <v>397141.8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>
        <f t="shared" si="17"/>
        <v>10356.929999999998</v>
      </c>
      <c r="AK53" s="32">
        <f t="shared" si="17"/>
        <v>397141.8</v>
      </c>
      <c r="AL53" s="32"/>
      <c r="AM53" s="32">
        <v>0</v>
      </c>
      <c r="AN53" s="32"/>
      <c r="AO53" s="32">
        <v>0</v>
      </c>
      <c r="AP53" s="32"/>
      <c r="AQ53" s="32">
        <f>AP53</f>
        <v>0</v>
      </c>
      <c r="AR53" s="32">
        <f t="shared" si="18"/>
        <v>10356.929999999998</v>
      </c>
      <c r="AS53" s="32">
        <f t="shared" si="18"/>
        <v>397141.8</v>
      </c>
      <c r="AT53" s="33"/>
    </row>
    <row r="54" spans="1:49" ht="35.1" hidden="1" customHeight="1" x14ac:dyDescent="0.15">
      <c r="A54" s="34" t="s">
        <v>225</v>
      </c>
      <c r="B54" s="32">
        <v>284211338.42999995</v>
      </c>
      <c r="C54" s="32">
        <v>306766574.41000009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>
        <f t="shared" si="17"/>
        <v>284211338.42999995</v>
      </c>
      <c r="AK54" s="32">
        <f t="shared" si="17"/>
        <v>306766574.41000009</v>
      </c>
      <c r="AL54" s="32"/>
      <c r="AM54" s="32">
        <v>0</v>
      </c>
      <c r="AN54" s="32"/>
      <c r="AO54" s="32">
        <v>0</v>
      </c>
      <c r="AP54" s="32"/>
      <c r="AQ54" s="32">
        <f>AP54</f>
        <v>0</v>
      </c>
      <c r="AR54" s="32">
        <f t="shared" si="18"/>
        <v>284211338.42999995</v>
      </c>
      <c r="AS54" s="32">
        <f t="shared" si="18"/>
        <v>306766574.41000009</v>
      </c>
      <c r="AT54" s="33"/>
    </row>
    <row r="55" spans="1:49" s="38" customFormat="1" ht="35.1" hidden="1" customHeight="1" x14ac:dyDescent="0.15">
      <c r="A55" s="36" t="s">
        <v>226</v>
      </c>
      <c r="B55" s="37">
        <f t="shared" ref="B55:AS55" si="19">SUM(B49,B51:B54)</f>
        <v>285964336.69999993</v>
      </c>
      <c r="C55" s="37">
        <f t="shared" si="19"/>
        <v>484273237.51000011</v>
      </c>
      <c r="D55" s="37">
        <f t="shared" si="19"/>
        <v>73345473.020000011</v>
      </c>
      <c r="E55" s="37">
        <f t="shared" si="19"/>
        <v>1435776605.9799995</v>
      </c>
      <c r="F55" s="37">
        <f t="shared" si="19"/>
        <v>28136598.420000002</v>
      </c>
      <c r="G55" s="37">
        <f t="shared" si="19"/>
        <v>577795955.25999999</v>
      </c>
      <c r="H55" s="37">
        <f t="shared" si="19"/>
        <v>4169994.2899999991</v>
      </c>
      <c r="I55" s="37">
        <f t="shared" si="19"/>
        <v>3469707575.6900005</v>
      </c>
      <c r="J55" s="37">
        <f t="shared" si="19"/>
        <v>32058951.640000001</v>
      </c>
      <c r="K55" s="37">
        <f t="shared" si="19"/>
        <v>1049950091.5228039</v>
      </c>
      <c r="L55" s="37">
        <f t="shared" si="19"/>
        <v>40761702.240000002</v>
      </c>
      <c r="M55" s="37">
        <f t="shared" si="19"/>
        <v>2679840389.3199997</v>
      </c>
      <c r="N55" s="37">
        <f t="shared" si="19"/>
        <v>7940954.870000001</v>
      </c>
      <c r="O55" s="37">
        <f t="shared" si="19"/>
        <v>108147313.39</v>
      </c>
      <c r="P55" s="37">
        <f t="shared" si="19"/>
        <v>36273272.579999998</v>
      </c>
      <c r="Q55" s="37">
        <f t="shared" si="19"/>
        <v>1076091596.3699999</v>
      </c>
      <c r="R55" s="37">
        <f t="shared" si="19"/>
        <v>9878774.9399999995</v>
      </c>
      <c r="S55" s="37">
        <f t="shared" si="19"/>
        <v>518647454.53002805</v>
      </c>
      <c r="T55" s="37">
        <f t="shared" si="19"/>
        <v>19981707.380000003</v>
      </c>
      <c r="U55" s="37">
        <f t="shared" si="19"/>
        <v>836756350.63902617</v>
      </c>
      <c r="V55" s="37">
        <f t="shared" si="19"/>
        <v>0</v>
      </c>
      <c r="W55" s="37">
        <f t="shared" si="19"/>
        <v>592343169.41097367</v>
      </c>
      <c r="X55" s="37">
        <f t="shared" si="19"/>
        <v>2495720.4400000004</v>
      </c>
      <c r="Y55" s="37">
        <f t="shared" si="19"/>
        <v>1201478659.5800002</v>
      </c>
      <c r="Z55" s="37">
        <f t="shared" si="19"/>
        <v>6215173.6600000011</v>
      </c>
      <c r="AA55" s="37">
        <f t="shared" si="19"/>
        <v>1503492722.6900003</v>
      </c>
      <c r="AB55" s="37">
        <f t="shared" si="19"/>
        <v>28060000</v>
      </c>
      <c r="AC55" s="37">
        <f t="shared" si="19"/>
        <v>948238158.62</v>
      </c>
      <c r="AD55" s="37">
        <f t="shared" si="19"/>
        <v>0</v>
      </c>
      <c r="AE55" s="37">
        <f t="shared" si="19"/>
        <v>370018244.05000001</v>
      </c>
      <c r="AF55" s="37">
        <f t="shared" si="19"/>
        <v>146600000</v>
      </c>
      <c r="AG55" s="37">
        <f t="shared" si="19"/>
        <v>146600000</v>
      </c>
      <c r="AH55" s="37">
        <f t="shared" si="19"/>
        <v>107400000</v>
      </c>
      <c r="AI55" s="37">
        <f t="shared" si="19"/>
        <v>107400000</v>
      </c>
      <c r="AJ55" s="37">
        <f t="shared" si="19"/>
        <v>847253810.85999978</v>
      </c>
      <c r="AK55" s="37">
        <f t="shared" si="19"/>
        <v>17124528675.24283</v>
      </c>
      <c r="AL55" s="37">
        <f t="shared" si="19"/>
        <v>0</v>
      </c>
      <c r="AM55" s="37">
        <f t="shared" si="19"/>
        <v>111876448.28719591</v>
      </c>
      <c r="AN55" s="37">
        <f t="shared" si="19"/>
        <v>0</v>
      </c>
      <c r="AO55" s="37">
        <f t="shared" si="19"/>
        <v>72019391.559971973</v>
      </c>
      <c r="AP55" s="37">
        <f t="shared" si="19"/>
        <v>0</v>
      </c>
      <c r="AQ55" s="37">
        <f t="shared" si="19"/>
        <v>183895839.84716788</v>
      </c>
      <c r="AR55" s="37">
        <f t="shared" si="19"/>
        <v>847253810.85999978</v>
      </c>
      <c r="AS55" s="37">
        <f t="shared" si="19"/>
        <v>17308424515.089996</v>
      </c>
      <c r="AT55" s="33"/>
    </row>
    <row r="56" spans="1:49" s="38" customFormat="1" ht="35.1" hidden="1" customHeight="1" x14ac:dyDescent="0.15">
      <c r="A56" s="36" t="s">
        <v>227</v>
      </c>
      <c r="B56" s="37">
        <f>SUM(B50:B54)</f>
        <v>284098266.02999997</v>
      </c>
      <c r="C56" s="37">
        <f t="shared" ref="C56:AS56" si="20">SUM(C50:C54)</f>
        <v>313017339.79000008</v>
      </c>
      <c r="D56" s="37">
        <f t="shared" si="20"/>
        <v>73345473.020000011</v>
      </c>
      <c r="E56" s="37">
        <f t="shared" si="20"/>
        <v>1443380379.7510872</v>
      </c>
      <c r="F56" s="37">
        <f t="shared" si="20"/>
        <v>28136598.420000002</v>
      </c>
      <c r="G56" s="37">
        <f t="shared" si="20"/>
        <v>598031512.57741272</v>
      </c>
      <c r="H56" s="37">
        <f t="shared" si="20"/>
        <v>4169994.2899999991</v>
      </c>
      <c r="I56" s="37">
        <f t="shared" si="20"/>
        <v>3662879343.8088017</v>
      </c>
      <c r="J56" s="37">
        <f t="shared" si="20"/>
        <v>32058951.640000001</v>
      </c>
      <c r="K56" s="37">
        <f t="shared" si="20"/>
        <v>1097923442.2051132</v>
      </c>
      <c r="L56" s="37">
        <f t="shared" si="20"/>
        <v>40868176.885805734</v>
      </c>
      <c r="M56" s="37">
        <f t="shared" si="20"/>
        <v>2826107150.0626163</v>
      </c>
      <c r="N56" s="37">
        <f t="shared" si="20"/>
        <v>8436043.3059145287</v>
      </c>
      <c r="O56" s="37">
        <f t="shared" si="20"/>
        <v>120257259.77446951</v>
      </c>
      <c r="P56" s="37">
        <f t="shared" si="20"/>
        <v>39426487.864496693</v>
      </c>
      <c r="Q56" s="37">
        <f t="shared" si="20"/>
        <v>1116474750.1359117</v>
      </c>
      <c r="R56" s="37">
        <f t="shared" si="20"/>
        <v>12242220.818393679</v>
      </c>
      <c r="S56" s="37">
        <f t="shared" si="20"/>
        <v>546052695.89319432</v>
      </c>
      <c r="T56" s="37">
        <f t="shared" si="20"/>
        <v>23742912.436850768</v>
      </c>
      <c r="U56" s="37">
        <f t="shared" si="20"/>
        <v>873312232.7001518</v>
      </c>
      <c r="V56" s="37">
        <f t="shared" si="20"/>
        <v>2698500.1341272001</v>
      </c>
      <c r="W56" s="37">
        <f t="shared" si="20"/>
        <v>612184696.43614864</v>
      </c>
      <c r="X56" s="37">
        <f t="shared" si="20"/>
        <v>7921802.6356265824</v>
      </c>
      <c r="Y56" s="37">
        <f t="shared" si="20"/>
        <v>1233462671.3330586</v>
      </c>
      <c r="Z56" s="37">
        <f t="shared" si="20"/>
        <v>12987767.55920306</v>
      </c>
      <c r="AA56" s="37">
        <f t="shared" si="20"/>
        <v>1542653244.5107698</v>
      </c>
      <c r="AB56" s="37">
        <f t="shared" si="20"/>
        <v>32175259.783417221</v>
      </c>
      <c r="AC56" s="37">
        <f t="shared" si="20"/>
        <v>961652342.42988145</v>
      </c>
      <c r="AD56" s="37">
        <f t="shared" si="20"/>
        <v>1662391.4012421055</v>
      </c>
      <c r="AE56" s="37">
        <f t="shared" si="20"/>
        <v>377089537.11987484</v>
      </c>
      <c r="AF56" s="37">
        <f t="shared" si="20"/>
        <v>147249071.5</v>
      </c>
      <c r="AG56" s="37">
        <f t="shared" si="20"/>
        <v>147249071.5</v>
      </c>
      <c r="AH56" s="37">
        <f t="shared" si="20"/>
        <v>107875513.5</v>
      </c>
      <c r="AI56" s="37">
        <f t="shared" si="20"/>
        <v>107875513.5</v>
      </c>
      <c r="AJ56" s="37">
        <f t="shared" si="20"/>
        <v>859095431.22507727</v>
      </c>
      <c r="AK56" s="37">
        <f t="shared" si="20"/>
        <v>17579603183.528492</v>
      </c>
      <c r="AL56" s="37">
        <f t="shared" si="20"/>
        <v>534264.35921913513</v>
      </c>
      <c r="AM56" s="37">
        <f t="shared" si="20"/>
        <v>121190172.04195066</v>
      </c>
      <c r="AN56" s="37">
        <f t="shared" si="20"/>
        <v>334598.34170013544</v>
      </c>
      <c r="AO56" s="37">
        <f t="shared" si="20"/>
        <v>75898812.817792162</v>
      </c>
      <c r="AP56" s="37">
        <f t="shared" si="20"/>
        <v>868862.70091927052</v>
      </c>
      <c r="AQ56" s="37">
        <f t="shared" si="20"/>
        <v>197088984.85974282</v>
      </c>
      <c r="AR56" s="37">
        <f t="shared" si="20"/>
        <v>859964293.92599666</v>
      </c>
      <c r="AS56" s="37">
        <f t="shared" si="20"/>
        <v>17776692168.388233</v>
      </c>
      <c r="AT56" s="33"/>
    </row>
    <row r="57" spans="1:49" s="38" customFormat="1" ht="35.1" hidden="1" customHeight="1" x14ac:dyDescent="0.15">
      <c r="A57" s="53" t="s">
        <v>228</v>
      </c>
      <c r="B57" s="54">
        <f t="shared" ref="B57:AS57" si="21">B20-B55</f>
        <v>-97335461.449999928</v>
      </c>
      <c r="C57" s="54">
        <f t="shared" si="21"/>
        <v>5759163455.7399998</v>
      </c>
      <c r="D57" s="54">
        <f t="shared" si="21"/>
        <v>-48041043.020000011</v>
      </c>
      <c r="E57" s="54">
        <f t="shared" si="21"/>
        <v>1182727614.0600004</v>
      </c>
      <c r="F57" s="54">
        <f t="shared" si="21"/>
        <v>5632307.5799999982</v>
      </c>
      <c r="G57" s="54">
        <f t="shared" si="21"/>
        <v>362247327.75</v>
      </c>
      <c r="H57" s="54">
        <f t="shared" si="21"/>
        <v>18341089.710000001</v>
      </c>
      <c r="I57" s="54">
        <f t="shared" si="21"/>
        <v>376916046.14999866</v>
      </c>
      <c r="J57" s="54">
        <f t="shared" si="21"/>
        <v>109185953.36</v>
      </c>
      <c r="K57" s="54">
        <f t="shared" si="21"/>
        <v>540778600.50719607</v>
      </c>
      <c r="L57" s="54">
        <f t="shared" si="21"/>
        <v>3697271.7599999979</v>
      </c>
      <c r="M57" s="54">
        <f t="shared" si="21"/>
        <v>125809077.72000027</v>
      </c>
      <c r="N57" s="54">
        <f t="shared" si="21"/>
        <v>-7940954.870000001</v>
      </c>
      <c r="O57" s="54">
        <f t="shared" si="21"/>
        <v>-108147313.39</v>
      </c>
      <c r="P57" s="54">
        <f t="shared" si="21"/>
        <v>-17074045.579999998</v>
      </c>
      <c r="Q57" s="54">
        <f t="shared" si="21"/>
        <v>-692032765.36999989</v>
      </c>
      <c r="R57" s="54">
        <f t="shared" si="21"/>
        <v>-9878774.9399999995</v>
      </c>
      <c r="S57" s="54">
        <f t="shared" si="21"/>
        <v>-518647454.53002805</v>
      </c>
      <c r="T57" s="54">
        <f t="shared" si="21"/>
        <v>-19981707.380000003</v>
      </c>
      <c r="U57" s="54">
        <f t="shared" si="21"/>
        <v>-836696924.63902617</v>
      </c>
      <c r="V57" s="54">
        <f t="shared" si="21"/>
        <v>0</v>
      </c>
      <c r="W57" s="54">
        <f t="shared" si="21"/>
        <v>-592343169.41097367</v>
      </c>
      <c r="X57" s="54">
        <f t="shared" si="21"/>
        <v>-2495720.4400000004</v>
      </c>
      <c r="Y57" s="54">
        <f t="shared" si="21"/>
        <v>-1201478659.4600003</v>
      </c>
      <c r="Z57" s="54">
        <f t="shared" si="21"/>
        <v>-6215173.6600000011</v>
      </c>
      <c r="AA57" s="54">
        <f t="shared" si="21"/>
        <v>-1503492722.6900003</v>
      </c>
      <c r="AB57" s="54">
        <f t="shared" si="21"/>
        <v>-28060000</v>
      </c>
      <c r="AC57" s="54">
        <f t="shared" si="21"/>
        <v>-948238158.62</v>
      </c>
      <c r="AD57" s="54">
        <f t="shared" si="21"/>
        <v>0</v>
      </c>
      <c r="AE57" s="54">
        <f t="shared" si="21"/>
        <v>-370018244.05000001</v>
      </c>
      <c r="AF57" s="54">
        <f t="shared" si="21"/>
        <v>-146600000</v>
      </c>
      <c r="AG57" s="54">
        <f t="shared" si="21"/>
        <v>-146600000</v>
      </c>
      <c r="AH57" s="54">
        <f t="shared" si="21"/>
        <v>-107400000</v>
      </c>
      <c r="AI57" s="54">
        <f t="shared" si="21"/>
        <v>-107400000</v>
      </c>
      <c r="AJ57" s="54">
        <f t="shared" si="21"/>
        <v>-372137409.60999978</v>
      </c>
      <c r="AK57" s="54">
        <f t="shared" si="21"/>
        <v>1304575559.0871716</v>
      </c>
      <c r="AL57" s="54">
        <f t="shared" si="21"/>
        <v>0</v>
      </c>
      <c r="AM57" s="54">
        <f t="shared" si="21"/>
        <v>-111876448.28719591</v>
      </c>
      <c r="AN57" s="54">
        <f t="shared" si="21"/>
        <v>0</v>
      </c>
      <c r="AO57" s="54">
        <f t="shared" si="21"/>
        <v>-72019391.559971973</v>
      </c>
      <c r="AP57" s="54">
        <f t="shared" si="21"/>
        <v>0</v>
      </c>
      <c r="AQ57" s="54">
        <f t="shared" si="21"/>
        <v>-183895839.84716788</v>
      </c>
      <c r="AR57" s="54">
        <f t="shared" si="21"/>
        <v>-372137409.60999978</v>
      </c>
      <c r="AS57" s="54">
        <f t="shared" si="21"/>
        <v>1120679719.2400055</v>
      </c>
      <c r="AT57" s="33"/>
    </row>
    <row r="58" spans="1:49" s="38" customFormat="1" ht="35.1" hidden="1" customHeight="1" x14ac:dyDescent="0.15">
      <c r="A58" s="53" t="s">
        <v>229</v>
      </c>
      <c r="B58" s="54">
        <f t="shared" ref="B58:AS58" si="22">B20-B56</f>
        <v>-95469390.779999971</v>
      </c>
      <c r="C58" s="54">
        <f t="shared" si="22"/>
        <v>5930419353.46</v>
      </c>
      <c r="D58" s="54">
        <f t="shared" si="22"/>
        <v>-48041043.020000011</v>
      </c>
      <c r="E58" s="54">
        <f t="shared" si="22"/>
        <v>1175123840.2889128</v>
      </c>
      <c r="F58" s="54">
        <f t="shared" si="22"/>
        <v>5632307.5799999982</v>
      </c>
      <c r="G58" s="54">
        <f t="shared" si="22"/>
        <v>342011770.43258727</v>
      </c>
      <c r="H58" s="54">
        <f t="shared" si="22"/>
        <v>18341089.710000001</v>
      </c>
      <c r="I58" s="54">
        <f t="shared" si="22"/>
        <v>183744278.03119755</v>
      </c>
      <c r="J58" s="54">
        <f t="shared" si="22"/>
        <v>109185953.36</v>
      </c>
      <c r="K58" s="54">
        <f t="shared" si="22"/>
        <v>492805249.8248868</v>
      </c>
      <c r="L58" s="54">
        <f t="shared" si="22"/>
        <v>3590797.1141942665</v>
      </c>
      <c r="M58" s="54">
        <f t="shared" si="22"/>
        <v>-20457683.022616386</v>
      </c>
      <c r="N58" s="54">
        <f t="shared" si="22"/>
        <v>-8436043.3059145287</v>
      </c>
      <c r="O58" s="54">
        <f t="shared" si="22"/>
        <v>-120257259.77446951</v>
      </c>
      <c r="P58" s="54">
        <f t="shared" si="22"/>
        <v>-20227260.864496693</v>
      </c>
      <c r="Q58" s="54">
        <f t="shared" si="22"/>
        <v>-732415919.1359117</v>
      </c>
      <c r="R58" s="54">
        <f t="shared" si="22"/>
        <v>-12242220.818393679</v>
      </c>
      <c r="S58" s="54">
        <f t="shared" si="22"/>
        <v>-546052695.89319432</v>
      </c>
      <c r="T58" s="54">
        <f t="shared" si="22"/>
        <v>-23742912.436850768</v>
      </c>
      <c r="U58" s="54">
        <f t="shared" si="22"/>
        <v>-873252806.7001518</v>
      </c>
      <c r="V58" s="54">
        <f t="shared" si="22"/>
        <v>-2698500.1341272001</v>
      </c>
      <c r="W58" s="54">
        <f t="shared" si="22"/>
        <v>-612184696.43614864</v>
      </c>
      <c r="X58" s="54">
        <f t="shared" si="22"/>
        <v>-7921802.6356265824</v>
      </c>
      <c r="Y58" s="54">
        <f t="shared" si="22"/>
        <v>-1233462671.2130587</v>
      </c>
      <c r="Z58" s="54">
        <f t="shared" si="22"/>
        <v>-12987767.55920306</v>
      </c>
      <c r="AA58" s="54">
        <f t="shared" si="22"/>
        <v>-1542653244.5107698</v>
      </c>
      <c r="AB58" s="54">
        <f t="shared" si="22"/>
        <v>-32175259.783417221</v>
      </c>
      <c r="AC58" s="54">
        <f t="shared" si="22"/>
        <v>-961652342.42988145</v>
      </c>
      <c r="AD58" s="54">
        <f t="shared" si="22"/>
        <v>-1662391.4012421055</v>
      </c>
      <c r="AE58" s="54">
        <f t="shared" si="22"/>
        <v>-377089537.11987484</v>
      </c>
      <c r="AF58" s="54">
        <f t="shared" si="22"/>
        <v>-147249071.5</v>
      </c>
      <c r="AG58" s="54">
        <f t="shared" si="22"/>
        <v>-147249071.5</v>
      </c>
      <c r="AH58" s="54">
        <f t="shared" si="22"/>
        <v>-107875513.5</v>
      </c>
      <c r="AI58" s="54">
        <f t="shared" si="22"/>
        <v>-107875513.5</v>
      </c>
      <c r="AJ58" s="54">
        <f t="shared" si="22"/>
        <v>-383979029.97507727</v>
      </c>
      <c r="AK58" s="54">
        <f t="shared" si="22"/>
        <v>849501050.80150986</v>
      </c>
      <c r="AL58" s="54">
        <f t="shared" si="22"/>
        <v>-534264.35921913513</v>
      </c>
      <c r="AM58" s="54">
        <f t="shared" si="22"/>
        <v>-121190172.04195066</v>
      </c>
      <c r="AN58" s="54">
        <f t="shared" si="22"/>
        <v>-334598.34170013544</v>
      </c>
      <c r="AO58" s="54">
        <f t="shared" si="22"/>
        <v>-75898812.817792162</v>
      </c>
      <c r="AP58" s="54">
        <f t="shared" si="22"/>
        <v>-868862.70091927052</v>
      </c>
      <c r="AQ58" s="54">
        <f t="shared" si="22"/>
        <v>-197088984.85974282</v>
      </c>
      <c r="AR58" s="54">
        <f t="shared" si="22"/>
        <v>-384847892.67599666</v>
      </c>
      <c r="AS58" s="54">
        <f t="shared" si="22"/>
        <v>652412065.94176865</v>
      </c>
      <c r="AT58" s="33"/>
      <c r="AW58" s="52"/>
    </row>
    <row r="59" spans="1:49" ht="35.1" hidden="1" customHeight="1" x14ac:dyDescent="0.15">
      <c r="A59" s="34" t="s">
        <v>230</v>
      </c>
      <c r="B59" s="55"/>
      <c r="C59" s="55"/>
      <c r="D59" s="55"/>
      <c r="E59" s="56">
        <v>42036</v>
      </c>
      <c r="F59" s="55"/>
      <c r="G59" s="57">
        <v>42186</v>
      </c>
      <c r="H59" s="55"/>
      <c r="I59" s="56">
        <v>41183</v>
      </c>
      <c r="J59" s="55"/>
      <c r="K59" s="56">
        <v>42370</v>
      </c>
      <c r="L59" s="55"/>
      <c r="M59" s="56">
        <v>41365</v>
      </c>
      <c r="N59" s="55"/>
      <c r="O59" s="56">
        <v>42217</v>
      </c>
      <c r="P59" s="55"/>
      <c r="Q59" s="56">
        <v>42644</v>
      </c>
      <c r="R59" s="55"/>
      <c r="S59" s="56">
        <v>42552</v>
      </c>
      <c r="T59" s="55"/>
      <c r="U59" s="56">
        <v>42614</v>
      </c>
      <c r="V59" s="55"/>
      <c r="W59" s="56">
        <v>42705</v>
      </c>
      <c r="X59" s="55"/>
      <c r="Y59" s="56">
        <v>42795</v>
      </c>
      <c r="Z59" s="55"/>
      <c r="AA59" s="56">
        <v>42826</v>
      </c>
      <c r="AB59" s="55"/>
      <c r="AC59" s="56">
        <v>42887</v>
      </c>
      <c r="AD59" s="55"/>
      <c r="AE59" s="56">
        <v>42887</v>
      </c>
      <c r="AF59" s="55"/>
      <c r="AG59" s="56">
        <v>43040</v>
      </c>
      <c r="AH59" s="55"/>
      <c r="AI59" s="56">
        <v>43040</v>
      </c>
      <c r="AJ59" s="55"/>
      <c r="AK59" s="55"/>
      <c r="AL59" s="55"/>
      <c r="AM59" s="56">
        <v>42370</v>
      </c>
      <c r="AN59" s="55"/>
      <c r="AO59" s="56">
        <v>42552</v>
      </c>
      <c r="AP59" s="55"/>
      <c r="AQ59" s="56"/>
      <c r="AR59" s="55"/>
      <c r="AS59" s="55"/>
      <c r="AT59" s="33"/>
      <c r="AW59" s="52"/>
    </row>
    <row r="60" spans="1:49" ht="35.1" hidden="1" customHeight="1" x14ac:dyDescent="0.15">
      <c r="A60" s="34" t="s">
        <v>231</v>
      </c>
      <c r="B60" s="55"/>
      <c r="C60" s="55"/>
      <c r="D60" s="55"/>
      <c r="E60" s="56">
        <v>42095</v>
      </c>
      <c r="F60" s="55"/>
      <c r="G60" s="56">
        <v>42461</v>
      </c>
      <c r="H60" s="55"/>
      <c r="I60" s="56">
        <v>41426</v>
      </c>
      <c r="J60" s="55"/>
      <c r="K60" s="56">
        <v>42461</v>
      </c>
      <c r="L60" s="55"/>
      <c r="M60" s="56">
        <v>41699</v>
      </c>
      <c r="N60" s="55"/>
      <c r="O60" s="56">
        <v>43040</v>
      </c>
      <c r="P60" s="55"/>
      <c r="Q60" s="56">
        <v>42917</v>
      </c>
      <c r="R60" s="55"/>
      <c r="S60" s="56">
        <v>43040</v>
      </c>
      <c r="T60" s="56"/>
      <c r="U60" s="56">
        <v>42887</v>
      </c>
      <c r="V60" s="55"/>
      <c r="W60" s="56"/>
      <c r="X60" s="55"/>
      <c r="Y60" s="56"/>
      <c r="Z60" s="55"/>
      <c r="AA60" s="56"/>
      <c r="AB60" s="55"/>
      <c r="AC60" s="56"/>
      <c r="AD60" s="55"/>
      <c r="AE60" s="56"/>
      <c r="AF60" s="55"/>
      <c r="AG60" s="56"/>
      <c r="AH60" s="55"/>
      <c r="AI60" s="56"/>
      <c r="AJ60" s="55"/>
      <c r="AK60" s="55"/>
      <c r="AL60" s="55"/>
      <c r="AM60" s="56">
        <v>42461</v>
      </c>
      <c r="AN60" s="55"/>
      <c r="AO60" s="56">
        <v>43040</v>
      </c>
      <c r="AP60" s="55"/>
      <c r="AQ60" s="56"/>
      <c r="AR60" s="55"/>
      <c r="AS60" s="55"/>
      <c r="AT60" s="33"/>
      <c r="AW60" s="52"/>
    </row>
    <row r="61" spans="1:49" ht="35.1" hidden="1" customHeight="1" x14ac:dyDescent="0.15">
      <c r="A61" s="34" t="s">
        <v>232</v>
      </c>
      <c r="B61" s="55"/>
      <c r="C61" s="55"/>
      <c r="D61" s="55"/>
      <c r="E61" s="56">
        <v>42278</v>
      </c>
      <c r="F61" s="55"/>
      <c r="G61" s="56">
        <v>42583</v>
      </c>
      <c r="H61" s="55"/>
      <c r="I61" s="56">
        <v>41548</v>
      </c>
      <c r="J61" s="55"/>
      <c r="K61" s="56">
        <v>42826</v>
      </c>
      <c r="L61" s="55"/>
      <c r="M61" s="56">
        <v>42217</v>
      </c>
      <c r="N61" s="55"/>
      <c r="O61" s="58"/>
      <c r="P61" s="55"/>
      <c r="Q61" s="56">
        <v>42979</v>
      </c>
      <c r="R61" s="55"/>
      <c r="S61" s="58"/>
      <c r="T61" s="55"/>
      <c r="U61" s="58"/>
      <c r="V61" s="55"/>
      <c r="W61" s="58"/>
      <c r="X61" s="55"/>
      <c r="Y61" s="58"/>
      <c r="Z61" s="55"/>
      <c r="AA61" s="58"/>
      <c r="AB61" s="55"/>
      <c r="AC61" s="58"/>
      <c r="AD61" s="55"/>
      <c r="AE61" s="58"/>
      <c r="AF61" s="55"/>
      <c r="AG61" s="58"/>
      <c r="AH61" s="55"/>
      <c r="AI61" s="58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33"/>
      <c r="AW61" s="52"/>
    </row>
    <row r="62" spans="1:49" ht="35.1" hidden="1" customHeight="1" x14ac:dyDescent="0.15">
      <c r="A62" s="34" t="s">
        <v>233</v>
      </c>
      <c r="B62" s="55"/>
      <c r="C62" s="55"/>
      <c r="D62" s="55"/>
      <c r="E62" s="56">
        <v>42522</v>
      </c>
      <c r="F62" s="55"/>
      <c r="G62" s="56">
        <v>42826</v>
      </c>
      <c r="H62" s="55"/>
      <c r="I62" s="56">
        <v>42948</v>
      </c>
      <c r="J62" s="55"/>
      <c r="K62" s="56">
        <v>42979</v>
      </c>
      <c r="L62" s="55"/>
      <c r="M62" s="58"/>
      <c r="N62" s="55"/>
      <c r="O62" s="58"/>
      <c r="P62" s="55"/>
      <c r="Q62" s="58"/>
      <c r="R62" s="55"/>
      <c r="S62" s="58"/>
      <c r="T62" s="55"/>
      <c r="U62" s="58"/>
      <c r="V62" s="55"/>
      <c r="W62" s="58"/>
      <c r="X62" s="55"/>
      <c r="Y62" s="58"/>
      <c r="Z62" s="55"/>
      <c r="AA62" s="58"/>
      <c r="AB62" s="55"/>
      <c r="AC62" s="58"/>
      <c r="AD62" s="55"/>
      <c r="AE62" s="58"/>
      <c r="AF62" s="55"/>
      <c r="AG62" s="58"/>
      <c r="AH62" s="55"/>
      <c r="AI62" s="58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33"/>
      <c r="AV62" s="33"/>
      <c r="AW62" s="52"/>
    </row>
    <row r="63" spans="1:49" ht="35.1" hidden="1" customHeight="1" x14ac:dyDescent="0.15">
      <c r="A63" s="34" t="s">
        <v>234</v>
      </c>
      <c r="B63" s="55"/>
      <c r="C63" s="55"/>
      <c r="D63" s="55"/>
      <c r="E63" s="56" t="s">
        <v>235</v>
      </c>
      <c r="F63" s="55"/>
      <c r="G63" s="56" t="s">
        <v>235</v>
      </c>
      <c r="H63" s="55"/>
      <c r="I63" s="56" t="s">
        <v>236</v>
      </c>
      <c r="J63" s="55"/>
      <c r="K63" s="56" t="s">
        <v>235</v>
      </c>
      <c r="L63" s="55"/>
      <c r="M63" s="56" t="s">
        <v>236</v>
      </c>
      <c r="N63" s="55"/>
      <c r="O63" s="56" t="s">
        <v>237</v>
      </c>
      <c r="P63" s="55"/>
      <c r="Q63" s="56" t="s">
        <v>235</v>
      </c>
      <c r="R63" s="55"/>
      <c r="S63" s="56" t="s">
        <v>238</v>
      </c>
      <c r="T63" s="55"/>
      <c r="U63" s="56" t="s">
        <v>237</v>
      </c>
      <c r="V63" s="55"/>
      <c r="W63" s="56" t="s">
        <v>239</v>
      </c>
      <c r="X63" s="55"/>
      <c r="Y63" s="56" t="s">
        <v>239</v>
      </c>
      <c r="Z63" s="55"/>
      <c r="AA63" s="56" t="s">
        <v>239</v>
      </c>
      <c r="AB63" s="55"/>
      <c r="AC63" s="56" t="s">
        <v>240</v>
      </c>
      <c r="AD63" s="55"/>
      <c r="AE63" s="56" t="s">
        <v>240</v>
      </c>
      <c r="AF63" s="55"/>
      <c r="AG63" s="56" t="s">
        <v>240</v>
      </c>
      <c r="AH63" s="55"/>
      <c r="AI63" s="56" t="s">
        <v>240</v>
      </c>
      <c r="AJ63" s="55"/>
      <c r="AK63" s="55"/>
      <c r="AL63" s="55"/>
      <c r="AM63" s="56" t="s">
        <v>241</v>
      </c>
      <c r="AN63" s="55"/>
      <c r="AO63" s="56" t="s">
        <v>241</v>
      </c>
      <c r="AP63" s="55"/>
      <c r="AQ63" s="56"/>
      <c r="AR63" s="55"/>
      <c r="AS63" s="55"/>
      <c r="AT63" s="33"/>
      <c r="AW63" s="52"/>
    </row>
    <row r="64" spans="1:49" ht="35.1" hidden="1" customHeight="1" x14ac:dyDescent="0.15">
      <c r="A64" s="59" t="s">
        <v>242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1">
        <v>3095436693.25</v>
      </c>
      <c r="AL64" s="60"/>
      <c r="AM64" s="60"/>
      <c r="AN64" s="60"/>
      <c r="AO64" s="60"/>
      <c r="AP64" s="60"/>
      <c r="AQ64" s="61">
        <v>0</v>
      </c>
      <c r="AR64" s="60"/>
      <c r="AS64" s="32">
        <v>3095436693.25</v>
      </c>
      <c r="AT64" s="33"/>
      <c r="AW64" s="52"/>
    </row>
    <row r="65" spans="1:49" ht="35.1" hidden="1" customHeight="1" x14ac:dyDescent="0.15">
      <c r="A65" s="59" t="s">
        <v>243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1">
        <v>157971150.67999995</v>
      </c>
      <c r="AL65" s="60"/>
      <c r="AM65" s="60"/>
      <c r="AN65" s="60"/>
      <c r="AO65" s="60"/>
      <c r="AP65" s="60"/>
      <c r="AQ65" s="61">
        <v>0</v>
      </c>
      <c r="AR65" s="60"/>
      <c r="AS65" s="32">
        <v>157971150.67999995</v>
      </c>
      <c r="AT65" s="33"/>
      <c r="AW65" s="52"/>
    </row>
    <row r="66" spans="1:49" ht="35.1" hidden="1" customHeight="1" x14ac:dyDescent="0.15">
      <c r="A66" s="59" t="s">
        <v>244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1">
        <v>9800000</v>
      </c>
      <c r="AL66" s="60"/>
      <c r="AM66" s="60"/>
      <c r="AN66" s="60"/>
      <c r="AO66" s="60"/>
      <c r="AP66" s="60"/>
      <c r="AQ66" s="61">
        <v>0</v>
      </c>
      <c r="AR66" s="60"/>
      <c r="AS66" s="32">
        <v>9800000</v>
      </c>
      <c r="AT66" s="33"/>
      <c r="AW66" s="52"/>
    </row>
    <row r="67" spans="1:49" ht="35.1" hidden="1" customHeight="1" x14ac:dyDescent="0.15">
      <c r="A67" s="59" t="s">
        <v>245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1">
        <v>-2078164491.7684903</v>
      </c>
      <c r="AL67" s="60"/>
      <c r="AM67" s="60"/>
      <c r="AN67" s="60"/>
      <c r="AO67" s="60"/>
      <c r="AP67" s="60"/>
      <c r="AQ67" s="61">
        <v>-197088984.85974282</v>
      </c>
      <c r="AR67" s="60"/>
      <c r="AS67" s="32">
        <v>-2275253476.628233</v>
      </c>
      <c r="AT67" s="33"/>
      <c r="AW67" s="52"/>
    </row>
    <row r="68" spans="1:49" ht="18" hidden="1" customHeight="1" x14ac:dyDescent="0.15">
      <c r="A68" s="62"/>
      <c r="AK68" s="63"/>
      <c r="AR68" s="63"/>
      <c r="AS68" s="63"/>
      <c r="AW68" s="52"/>
    </row>
    <row r="69" spans="1:49" ht="9.75" hidden="1" customHeight="1" x14ac:dyDescent="0.15">
      <c r="A69" s="62"/>
      <c r="AK69" s="63"/>
      <c r="AR69" s="63"/>
      <c r="AS69" s="63"/>
      <c r="AW69" s="52"/>
    </row>
    <row r="70" spans="1:49" ht="35.1" hidden="1" customHeight="1" x14ac:dyDescent="0.15">
      <c r="A70" s="64" t="s">
        <v>246</v>
      </c>
      <c r="AK70" s="63"/>
      <c r="AR70" s="63"/>
      <c r="AS70" s="63"/>
      <c r="AW70" s="52"/>
    </row>
    <row r="71" spans="1:49" ht="35.1" hidden="1" customHeight="1" x14ac:dyDescent="0.15">
      <c r="A71" s="65" t="s">
        <v>247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</row>
    <row r="72" spans="1:49" ht="35.1" hidden="1" customHeight="1" x14ac:dyDescent="0.15">
      <c r="A72" s="65" t="s">
        <v>248</v>
      </c>
      <c r="B72" s="66"/>
      <c r="C72" s="66"/>
      <c r="D72" s="66"/>
      <c r="E72" s="66">
        <v>6973861.4778423468</v>
      </c>
      <c r="F72" s="66"/>
      <c r="G72" s="66">
        <v>3229733.0810640925</v>
      </c>
      <c r="H72" s="66"/>
      <c r="I72" s="66">
        <v>17624499.392668489</v>
      </c>
      <c r="J72" s="66"/>
      <c r="K72" s="66">
        <v>6148792.4352266351</v>
      </c>
      <c r="L72" s="66"/>
      <c r="M72" s="66">
        <v>13035425.794936646</v>
      </c>
      <c r="N72" s="66"/>
      <c r="O72" s="66">
        <v>665018.36430754233</v>
      </c>
      <c r="P72" s="66"/>
      <c r="Q72" s="66">
        <v>6816478.4976083916</v>
      </c>
      <c r="R72" s="66"/>
      <c r="S72" s="66">
        <v>3345576.159814286</v>
      </c>
      <c r="T72" s="66"/>
      <c r="U72" s="66">
        <v>5371246.8267184077</v>
      </c>
      <c r="V72" s="66"/>
      <c r="W72" s="66">
        <v>3828024.3969169133</v>
      </c>
      <c r="X72" s="66"/>
      <c r="Y72" s="66">
        <v>7751267.572810133</v>
      </c>
      <c r="Z72" s="66"/>
      <c r="AA72" s="66">
        <v>9710047.3558474332</v>
      </c>
      <c r="AB72" s="66"/>
      <c r="AC72" s="66">
        <v>6126063.7810942782</v>
      </c>
      <c r="AD72" s="66"/>
      <c r="AE72" s="66">
        <v>2391666.1873552082</v>
      </c>
      <c r="AF72" s="66"/>
      <c r="AG72" s="66">
        <v>947574.67049786565</v>
      </c>
      <c r="AH72" s="66"/>
      <c r="AI72" s="66">
        <v>694198.6330932522</v>
      </c>
      <c r="AJ72" s="66"/>
      <c r="AK72" s="66">
        <v>94659474.627801895</v>
      </c>
      <c r="AL72" s="66"/>
      <c r="AM72" s="66">
        <v>719117.81018312916</v>
      </c>
      <c r="AN72" s="66"/>
      <c r="AO72" s="66">
        <v>465155.76201498671</v>
      </c>
      <c r="AP72" s="66"/>
      <c r="AQ72" s="66">
        <v>1184273.572198116</v>
      </c>
      <c r="AR72" s="66"/>
      <c r="AS72" s="66">
        <v>95843748.200000003</v>
      </c>
    </row>
    <row r="73" spans="1:49" ht="35.1" hidden="1" customHeight="1" x14ac:dyDescent="0.15">
      <c r="A73" s="65" t="s">
        <v>249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</row>
    <row r="74" spans="1:49" ht="15.75" hidden="1" customHeight="1" x14ac:dyDescent="0.15">
      <c r="AK74" s="63"/>
      <c r="AR74" s="63"/>
      <c r="AS74" s="63"/>
    </row>
    <row r="75" spans="1:49" ht="35.1" hidden="1" customHeight="1" x14ac:dyDescent="0.15">
      <c r="A75" s="64" t="s">
        <v>250</v>
      </c>
      <c r="AK75" s="63"/>
      <c r="AR75" s="63"/>
      <c r="AS75" s="63"/>
    </row>
    <row r="76" spans="1:49" ht="35.1" hidden="1" customHeight="1" x14ac:dyDescent="0.15">
      <c r="A76" s="67" t="s">
        <v>251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8">
        <f>AK20-AK14-AK13</f>
        <v>12185667541.080002</v>
      </c>
      <c r="AL76" s="60"/>
      <c r="AM76" s="68">
        <f>AM20-AM14-AM13</f>
        <v>0</v>
      </c>
      <c r="AN76" s="60"/>
      <c r="AO76" s="68">
        <f>AO20-AO14-AO13</f>
        <v>0</v>
      </c>
      <c r="AP76" s="60"/>
      <c r="AQ76" s="68">
        <f>AQ20-AQ14-AQ13</f>
        <v>0</v>
      </c>
      <c r="AR76" s="60"/>
      <c r="AS76" s="68">
        <f>AS20-AS14-AS13</f>
        <v>12185667541.080002</v>
      </c>
    </row>
    <row r="77" spans="1:49" ht="35.1" hidden="1" customHeight="1" x14ac:dyDescent="0.15">
      <c r="A77" s="67" t="s">
        <v>252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8">
        <f>AK13+AK71</f>
        <v>3148000000</v>
      </c>
      <c r="AL77" s="60"/>
      <c r="AM77" s="68">
        <f>AM13+AM71</f>
        <v>0</v>
      </c>
      <c r="AN77" s="60"/>
      <c r="AO77" s="68">
        <f>AO13+AO71</f>
        <v>0</v>
      </c>
      <c r="AP77" s="60"/>
      <c r="AQ77" s="68">
        <f>AQ13+AQ71</f>
        <v>0</v>
      </c>
      <c r="AR77" s="60"/>
      <c r="AS77" s="68">
        <f>AS13+AS71</f>
        <v>3148000000</v>
      </c>
    </row>
    <row r="78" spans="1:49" ht="35.1" hidden="1" customHeight="1" x14ac:dyDescent="0.15">
      <c r="A78" s="67" t="s">
        <v>253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8">
        <f>AK37</f>
        <v>14644839517.654682</v>
      </c>
      <c r="AL78" s="60"/>
      <c r="AM78" s="68">
        <f>AM37</f>
        <v>111255264.89374876</v>
      </c>
      <c r="AN78" s="60"/>
      <c r="AO78" s="68">
        <f>AO37</f>
        <v>71964602.721565306</v>
      </c>
      <c r="AP78" s="60"/>
      <c r="AQ78" s="68">
        <f>AQ37</f>
        <v>183219867.61531407</v>
      </c>
      <c r="AR78" s="60"/>
      <c r="AS78" s="68">
        <f>AS37</f>
        <v>14828059385.269995</v>
      </c>
    </row>
    <row r="79" spans="1:49" ht="35.1" hidden="1" customHeight="1" x14ac:dyDescent="0.15">
      <c r="A79" s="67" t="s">
        <v>146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8">
        <f>AK43+AK72</f>
        <v>1039244271.8634622</v>
      </c>
      <c r="AL79" s="60"/>
      <c r="AM79" s="68">
        <f>AM43+AM72</f>
        <v>10032841.564937886</v>
      </c>
      <c r="AN79" s="60"/>
      <c r="AO79" s="68">
        <f>AO43+AO72</f>
        <v>4344577.0198351769</v>
      </c>
      <c r="AP79" s="60"/>
      <c r="AQ79" s="68">
        <f>AQ43+AQ72</f>
        <v>14377418.584773064</v>
      </c>
      <c r="AR79" s="60"/>
      <c r="AS79" s="68">
        <f>AS43+AS72</f>
        <v>1053621690.4482353</v>
      </c>
    </row>
    <row r="80" spans="1:49" ht="35.1" hidden="1" customHeight="1" x14ac:dyDescent="0.15">
      <c r="A80" s="67" t="s">
        <v>215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8">
        <f>AK44+AK45</f>
        <v>274506921.66127294</v>
      </c>
      <c r="AL80" s="60"/>
      <c r="AM80" s="68">
        <f>AM44+AM45</f>
        <v>621183.39344714268</v>
      </c>
      <c r="AN80" s="60"/>
      <c r="AO80" s="68">
        <f>AO44+AO45</f>
        <v>19881.045279855836</v>
      </c>
      <c r="AP80" s="60"/>
      <c r="AQ80" s="68">
        <f>AQ44+AQ45</f>
        <v>641064.43872699852</v>
      </c>
      <c r="AR80" s="60"/>
      <c r="AS80" s="68">
        <f>AS44+AS45</f>
        <v>275147986.0999999</v>
      </c>
    </row>
    <row r="81" spans="1:45" ht="35.1" hidden="1" customHeight="1" x14ac:dyDescent="0.15">
      <c r="A81" s="67" t="s">
        <v>217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8">
        <f>AK46+AK47+AK73</f>
        <v>188459569.40000007</v>
      </c>
      <c r="AL81" s="60"/>
      <c r="AM81" s="68">
        <f>AM46+AM47+AM73</f>
        <v>0</v>
      </c>
      <c r="AN81" s="60"/>
      <c r="AO81" s="68">
        <f>AO46+AO47+AO73</f>
        <v>0</v>
      </c>
      <c r="AP81" s="60"/>
      <c r="AQ81" s="68">
        <f>AQ46+AQ47+AQ73</f>
        <v>0</v>
      </c>
      <c r="AR81" s="60"/>
      <c r="AS81" s="68">
        <f>AS46+AS47+AS73</f>
        <v>188459569.40000007</v>
      </c>
    </row>
    <row r="82" spans="1:45" ht="35.1" hidden="1" customHeight="1" x14ac:dyDescent="0.15">
      <c r="A82" s="67" t="s">
        <v>254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8">
        <f>AK48</f>
        <v>1214195037.7868731</v>
      </c>
      <c r="AL82" s="60"/>
      <c r="AM82" s="68">
        <f>AM48</f>
        <v>0</v>
      </c>
      <c r="AN82" s="60"/>
      <c r="AO82" s="68">
        <f>AO48</f>
        <v>34907.79312681342</v>
      </c>
      <c r="AP82" s="60"/>
      <c r="AQ82" s="68">
        <f>AQ48</f>
        <v>34907.79312681342</v>
      </c>
      <c r="AR82" s="60"/>
      <c r="AS82" s="68">
        <f>AS48</f>
        <v>1214229945.5799999</v>
      </c>
    </row>
    <row r="83" spans="1:45" ht="35.1" hidden="1" customHeight="1" x14ac:dyDescent="0.15">
      <c r="A83" s="67" t="s">
        <v>255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8">
        <f>AK51+AK52+AK53+AK54-AK65-AK66</f>
        <v>145246189.11000013</v>
      </c>
      <c r="AL83" s="60"/>
      <c r="AM83" s="68">
        <f>AM51+AM52+AM53+AM54-AM65-AM66</f>
        <v>0</v>
      </c>
      <c r="AN83" s="60"/>
      <c r="AO83" s="68">
        <f>AO51+AO52+AO53+AO54-AO65-AO66</f>
        <v>0</v>
      </c>
      <c r="AP83" s="60"/>
      <c r="AQ83" s="68">
        <f>AQ51+AQ52+AQ53+AQ54-AQ65-AQ66</f>
        <v>0</v>
      </c>
      <c r="AR83" s="60"/>
      <c r="AS83" s="68">
        <f>AS51+AS52+AS53+AS54-AS65-AS66</f>
        <v>145246189.11000013</v>
      </c>
    </row>
    <row r="84" spans="1:45" ht="35.1" hidden="1" customHeight="1" x14ac:dyDescent="0.15">
      <c r="A84" s="69" t="s">
        <v>228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70">
        <f>AK76+AK77-AK78-AK79-AK80-AK81-AK82-AK83</f>
        <v>-2172823966.3962889</v>
      </c>
      <c r="AL84" s="60"/>
      <c r="AM84" s="70">
        <f>AM76+AM77-AM78-AM79-AM80-AM81-AM82-AM83</f>
        <v>-121909289.8521338</v>
      </c>
      <c r="AN84" s="60"/>
      <c r="AO84" s="70">
        <f>AO76+AO77-AO78-AO79-AO80-AO81-AO82-AO83</f>
        <v>-76363968.579807147</v>
      </c>
      <c r="AP84" s="60"/>
      <c r="AQ84" s="70">
        <f>AQ76+AQ77-AQ78-AQ79-AQ80-AQ81-AQ82-AQ83</f>
        <v>-198273258.43194094</v>
      </c>
      <c r="AR84" s="60"/>
      <c r="AS84" s="70">
        <f>AS76+AS77-AS78-AS79-AS80-AS81-AS82-AS83</f>
        <v>-2371097224.8282285</v>
      </c>
    </row>
    <row r="85" spans="1:45" ht="24.75" hidden="1" customHeight="1" x14ac:dyDescent="0.15">
      <c r="J85" s="26" t="s">
        <v>256</v>
      </c>
      <c r="Q85" s="26" t="s">
        <v>257</v>
      </c>
      <c r="AF85" s="26" t="s">
        <v>258</v>
      </c>
      <c r="AJ85" s="26" t="s">
        <v>259</v>
      </c>
      <c r="AK85" s="33">
        <f>AK67+AK71-AK72-AK73-AK84</f>
        <v>0</v>
      </c>
      <c r="AL85" s="33"/>
      <c r="AM85" s="33"/>
      <c r="AN85" s="33"/>
      <c r="AO85" s="33"/>
      <c r="AP85" s="33"/>
      <c r="AQ85" s="33"/>
      <c r="AR85" s="33"/>
      <c r="AS85" s="33"/>
    </row>
    <row r="86" spans="1:45" hidden="1" x14ac:dyDescent="0.15"/>
    <row r="90" spans="1:45" x14ac:dyDescent="0.15">
      <c r="P90" s="33">
        <f>D48+P48</f>
        <v>28222581.07</v>
      </c>
    </row>
    <row r="91" spans="1:45" x14ac:dyDescent="0.15">
      <c r="A91" s="26" t="s">
        <v>269</v>
      </c>
      <c r="D91" s="26">
        <v>10296296.4</v>
      </c>
      <c r="P91" s="26">
        <v>17926284.670000002</v>
      </c>
    </row>
    <row r="92" spans="1:45" x14ac:dyDescent="0.15">
      <c r="D92" s="33">
        <f>D48-D91</f>
        <v>-5620.9000000003725</v>
      </c>
      <c r="P92" s="33">
        <f>P48-P91</f>
        <v>5620.8999999985099</v>
      </c>
    </row>
  </sheetData>
  <mergeCells count="29">
    <mergeCell ref="AL5:AM5"/>
    <mergeCell ref="AN5:AO5"/>
    <mergeCell ref="V5:W5"/>
    <mergeCell ref="X5:Y5"/>
    <mergeCell ref="Z5:AA5"/>
    <mergeCell ref="AB5:AC5"/>
    <mergeCell ref="AD5:AE5"/>
    <mergeCell ref="AF5:AG5"/>
    <mergeCell ref="N5:O5"/>
    <mergeCell ref="P5:Q5"/>
    <mergeCell ref="R5:S5"/>
    <mergeCell ref="T5:U5"/>
    <mergeCell ref="AH5:AI5"/>
    <mergeCell ref="A1:AS1"/>
    <mergeCell ref="A3:A6"/>
    <mergeCell ref="B3:C5"/>
    <mergeCell ref="D3:AE3"/>
    <mergeCell ref="AJ3:AK5"/>
    <mergeCell ref="AL3:AO3"/>
    <mergeCell ref="AP3:AQ5"/>
    <mergeCell ref="AR3:AS5"/>
    <mergeCell ref="D4:K4"/>
    <mergeCell ref="L4:AC4"/>
    <mergeCell ref="AL4:AO4"/>
    <mergeCell ref="D5:E5"/>
    <mergeCell ref="F5:G5"/>
    <mergeCell ref="H5:I5"/>
    <mergeCell ref="J5:K5"/>
    <mergeCell ref="L5:M5"/>
  </mergeCells>
  <phoneticPr fontId="1" type="noConversion"/>
  <dataValidations count="3">
    <dataValidation type="list" allowBlank="1" showInputMessage="1" showErrorMessage="1" sqref="M63 I63 AQ63 AM63 AO63">
      <formula1>"未收地,已收地未开工,在建未售,在建不售,在建在售,在建已售完,已完工不售,已完工在售,已完工售完,其它,已开业,未开业"</formula1>
    </dataValidation>
    <dataValidation type="list" allowBlank="1" showInputMessage="1" showErrorMessage="1" sqref="S39 K39 I39 O39 G39 Q39 M39 E39 W39 AQ39 AC39 AA39 Y39 U39 AM39 AO39 AE39 AG39 AI39">
      <formula1>"是,否"</formula1>
    </dataValidation>
    <dataValidation type="list" allowBlank="1" showInputMessage="1" showErrorMessage="1" sqref="U63 K63 Q63 AI63 G63 W63 S63 AC63 AA63 Y63 AE63 AG63 O63 E63">
      <formula1>"未收地,已收地未开工,在建未售,在建不售,在建在售,在建已售完,已完工不售,已完工在售,已完工售完,其它"</formula1>
    </dataValidation>
  </dataValidations>
  <printOptions horizontalCentered="1"/>
  <pageMargins left="0.19685039370078741" right="0.19685039370078741" top="0.6" bottom="0.19685039370078741" header="0.59055118110236227" footer="0.31496062992125984"/>
  <pageSetup paperSize="8" scale="19" orientation="landscape" r:id="rId1"/>
  <colBreaks count="1" manualBreakCount="1">
    <brk id="45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5"/>
  <sheetViews>
    <sheetView topLeftCell="A25" workbookViewId="0">
      <selection activeCell="J24" sqref="J24:J41"/>
    </sheetView>
  </sheetViews>
  <sheetFormatPr defaultRowHeight="11.25" x14ac:dyDescent="0.15"/>
  <cols>
    <col min="1" max="1" width="5.125" style="71" customWidth="1"/>
    <col min="2" max="2" width="9" style="71" customWidth="1"/>
    <col min="3" max="3" width="14.5" style="71" customWidth="1"/>
    <col min="4" max="4" width="31.25" style="71" customWidth="1"/>
    <col min="5" max="7" width="9" style="71"/>
    <col min="8" max="8" width="19.125" style="71" customWidth="1"/>
    <col min="9" max="9" width="9" style="71"/>
    <col min="10" max="10" width="23.375" style="71" customWidth="1"/>
    <col min="11" max="11" width="26" style="71" customWidth="1"/>
    <col min="12" max="16384" width="9" style="71"/>
  </cols>
  <sheetData>
    <row r="1" spans="1:16" ht="33.75" x14ac:dyDescent="0.15">
      <c r="A1" s="25">
        <v>1</v>
      </c>
      <c r="B1" s="25" t="s">
        <v>115</v>
      </c>
      <c r="C1" s="25" t="s">
        <v>115</v>
      </c>
      <c r="D1" s="25" t="s">
        <v>116</v>
      </c>
      <c r="E1" s="25">
        <v>1051458.51</v>
      </c>
      <c r="F1" s="25">
        <v>1</v>
      </c>
      <c r="G1" s="25">
        <v>1051458.51</v>
      </c>
      <c r="H1" s="25" t="s">
        <v>118</v>
      </c>
      <c r="I1" s="25" t="s">
        <v>119</v>
      </c>
      <c r="J1" s="25" t="s">
        <v>120</v>
      </c>
      <c r="K1" s="25"/>
      <c r="L1" s="25"/>
      <c r="M1" s="25" t="s">
        <v>121</v>
      </c>
      <c r="N1" s="25"/>
    </row>
    <row r="2" spans="1:16" ht="33.75" x14ac:dyDescent="0.15">
      <c r="A2" s="25">
        <v>2</v>
      </c>
      <c r="B2" s="25" t="s">
        <v>115</v>
      </c>
      <c r="C2" s="25" t="s">
        <v>115</v>
      </c>
      <c r="D2" s="25" t="s">
        <v>116</v>
      </c>
      <c r="E2" s="25">
        <v>73600.95</v>
      </c>
      <c r="F2" s="25">
        <v>1</v>
      </c>
      <c r="G2" s="25">
        <v>73600.95</v>
      </c>
      <c r="H2" s="25" t="s">
        <v>123</v>
      </c>
      <c r="I2" s="25" t="s">
        <v>119</v>
      </c>
      <c r="J2" s="25" t="s">
        <v>120</v>
      </c>
      <c r="K2" s="25"/>
      <c r="L2" s="25"/>
      <c r="M2" s="25" t="s">
        <v>121</v>
      </c>
      <c r="N2" s="25"/>
    </row>
    <row r="3" spans="1:16" ht="33.75" x14ac:dyDescent="0.15">
      <c r="A3" s="25">
        <v>3</v>
      </c>
      <c r="B3" s="25" t="s">
        <v>115</v>
      </c>
      <c r="C3" s="25" t="s">
        <v>115</v>
      </c>
      <c r="D3" s="25" t="s">
        <v>116</v>
      </c>
      <c r="E3" s="25">
        <v>1.1499999999999999</v>
      </c>
      <c r="F3" s="25">
        <v>1</v>
      </c>
      <c r="G3" s="25">
        <v>1.1499999999999999</v>
      </c>
      <c r="H3" s="25" t="s">
        <v>135</v>
      </c>
      <c r="I3" s="25" t="s">
        <v>119</v>
      </c>
      <c r="J3" s="25" t="s">
        <v>120</v>
      </c>
      <c r="K3" s="25"/>
      <c r="L3" s="25"/>
      <c r="M3" s="25" t="s">
        <v>121</v>
      </c>
      <c r="N3" s="25"/>
    </row>
    <row r="4" spans="1:16" ht="33.75" x14ac:dyDescent="0.15">
      <c r="A4" s="25">
        <v>4</v>
      </c>
      <c r="B4" s="25" t="s">
        <v>115</v>
      </c>
      <c r="C4" s="25" t="s">
        <v>115</v>
      </c>
      <c r="D4" s="25" t="s">
        <v>116</v>
      </c>
      <c r="E4" s="25">
        <v>31543.26</v>
      </c>
      <c r="F4" s="25">
        <v>1</v>
      </c>
      <c r="G4" s="25">
        <v>31543.26</v>
      </c>
      <c r="H4" s="25" t="s">
        <v>126</v>
      </c>
      <c r="I4" s="25" t="s">
        <v>119</v>
      </c>
      <c r="J4" s="25" t="s">
        <v>120</v>
      </c>
      <c r="K4" s="25"/>
      <c r="L4" s="25"/>
      <c r="M4" s="25" t="s">
        <v>121</v>
      </c>
      <c r="N4" s="25"/>
    </row>
    <row r="5" spans="1:16" ht="33.75" x14ac:dyDescent="0.15">
      <c r="A5" s="25">
        <v>5</v>
      </c>
      <c r="B5" s="25" t="s">
        <v>115</v>
      </c>
      <c r="C5" s="25" t="s">
        <v>115</v>
      </c>
      <c r="D5" s="25" t="s">
        <v>116</v>
      </c>
      <c r="E5" s="25">
        <v>0.5</v>
      </c>
      <c r="F5" s="25">
        <v>1</v>
      </c>
      <c r="G5" s="25">
        <v>0.5</v>
      </c>
      <c r="H5" s="25" t="s">
        <v>127</v>
      </c>
      <c r="I5" s="25" t="s">
        <v>119</v>
      </c>
      <c r="J5" s="25" t="s">
        <v>120</v>
      </c>
      <c r="K5" s="25"/>
      <c r="L5" s="25"/>
      <c r="M5" s="25" t="s">
        <v>121</v>
      </c>
      <c r="N5" s="25"/>
    </row>
    <row r="6" spans="1:16" ht="33.75" x14ac:dyDescent="0.15">
      <c r="A6" s="25">
        <v>6</v>
      </c>
      <c r="B6" s="25" t="s">
        <v>115</v>
      </c>
      <c r="C6" s="25" t="s">
        <v>115</v>
      </c>
      <c r="D6" s="25" t="s">
        <v>116</v>
      </c>
      <c r="E6" s="25">
        <v>21028.84</v>
      </c>
      <c r="F6" s="25">
        <v>1</v>
      </c>
      <c r="G6" s="25">
        <v>21028.84</v>
      </c>
      <c r="H6" s="25" t="s">
        <v>128</v>
      </c>
      <c r="I6" s="25" t="s">
        <v>119</v>
      </c>
      <c r="J6" s="25" t="s">
        <v>120</v>
      </c>
      <c r="K6" s="25"/>
      <c r="L6" s="25"/>
      <c r="M6" s="25" t="s">
        <v>121</v>
      </c>
      <c r="N6" s="25"/>
    </row>
    <row r="7" spans="1:16" ht="33.75" x14ac:dyDescent="0.15">
      <c r="A7" s="25">
        <v>7</v>
      </c>
      <c r="B7" s="25" t="s">
        <v>115</v>
      </c>
      <c r="C7" s="25" t="s">
        <v>115</v>
      </c>
      <c r="D7" s="25" t="s">
        <v>116</v>
      </c>
      <c r="E7" s="25">
        <v>0.33</v>
      </c>
      <c r="F7" s="25">
        <v>1</v>
      </c>
      <c r="G7" s="25">
        <v>0.33</v>
      </c>
      <c r="H7" s="25" t="s">
        <v>129</v>
      </c>
      <c r="I7" s="25" t="s">
        <v>119</v>
      </c>
      <c r="J7" s="25" t="s">
        <v>120</v>
      </c>
      <c r="K7" s="25"/>
      <c r="L7" s="25"/>
      <c r="M7" s="25" t="s">
        <v>121</v>
      </c>
      <c r="N7" s="25"/>
    </row>
    <row r="8" spans="1:16" ht="33.75" x14ac:dyDescent="0.15">
      <c r="A8" s="25">
        <v>8</v>
      </c>
      <c r="B8" s="25" t="s">
        <v>115</v>
      </c>
      <c r="C8" s="25" t="s">
        <v>115</v>
      </c>
      <c r="D8" s="25" t="s">
        <v>116</v>
      </c>
      <c r="E8" s="25">
        <v>757050.13</v>
      </c>
      <c r="F8" s="25">
        <v>1</v>
      </c>
      <c r="G8" s="25">
        <v>757050.13</v>
      </c>
      <c r="H8" s="25" t="s">
        <v>131</v>
      </c>
      <c r="I8" s="25" t="s">
        <v>119</v>
      </c>
      <c r="J8" s="25" t="s">
        <v>120</v>
      </c>
      <c r="K8" s="25"/>
      <c r="L8" s="25"/>
      <c r="M8" s="25" t="s">
        <v>121</v>
      </c>
      <c r="N8" s="25"/>
    </row>
    <row r="9" spans="1:16" ht="33.75" x14ac:dyDescent="0.15">
      <c r="A9" s="25">
        <v>9</v>
      </c>
      <c r="B9" s="25" t="s">
        <v>115</v>
      </c>
      <c r="C9" s="25" t="s">
        <v>115</v>
      </c>
      <c r="D9" s="25" t="s">
        <v>116</v>
      </c>
      <c r="E9" s="25">
        <v>5909.1</v>
      </c>
      <c r="F9" s="25">
        <v>1</v>
      </c>
      <c r="G9" s="25">
        <v>5909.1</v>
      </c>
      <c r="H9" s="25" t="s">
        <v>133</v>
      </c>
      <c r="I9" s="25" t="s">
        <v>119</v>
      </c>
      <c r="J9" s="25" t="s">
        <v>120</v>
      </c>
      <c r="K9" s="25"/>
      <c r="L9" s="25"/>
      <c r="M9" s="25" t="s">
        <v>121</v>
      </c>
      <c r="N9" s="25"/>
    </row>
    <row r="11" spans="1:16" ht="78.75" x14ac:dyDescent="0.15">
      <c r="B11" s="25" t="s">
        <v>136</v>
      </c>
      <c r="C11" s="25" t="s">
        <v>136</v>
      </c>
      <c r="D11" s="25" t="s">
        <v>116</v>
      </c>
      <c r="E11" s="25">
        <v>725175</v>
      </c>
      <c r="F11" s="25">
        <v>1</v>
      </c>
      <c r="G11" s="25">
        <v>725175</v>
      </c>
      <c r="H11" s="25" t="s">
        <v>137</v>
      </c>
      <c r="I11" s="25" t="s">
        <v>138</v>
      </c>
      <c r="J11" s="25" t="s">
        <v>138</v>
      </c>
      <c r="K11" s="25" t="s">
        <v>139</v>
      </c>
      <c r="L11" s="25" t="s">
        <v>140</v>
      </c>
      <c r="M11" s="25"/>
      <c r="N11" s="25" t="s">
        <v>141</v>
      </c>
      <c r="O11" s="25" t="s">
        <v>142</v>
      </c>
      <c r="P11" s="25"/>
    </row>
    <row r="12" spans="1:16" ht="45" x14ac:dyDescent="0.15">
      <c r="B12" s="25" t="s">
        <v>143</v>
      </c>
      <c r="C12" s="25" t="s">
        <v>143</v>
      </c>
      <c r="D12" s="25" t="s">
        <v>116</v>
      </c>
      <c r="E12" s="25">
        <v>-240</v>
      </c>
      <c r="F12" s="25">
        <v>1</v>
      </c>
      <c r="G12" s="25">
        <v>-240</v>
      </c>
      <c r="H12" s="25" t="s">
        <v>144</v>
      </c>
      <c r="I12" s="25" t="s">
        <v>145</v>
      </c>
      <c r="J12" s="25" t="s">
        <v>145</v>
      </c>
      <c r="K12" s="25" t="s">
        <v>146</v>
      </c>
      <c r="L12" s="25" t="s">
        <v>120</v>
      </c>
      <c r="M12" s="25"/>
      <c r="N12" s="25"/>
      <c r="O12" s="25" t="s">
        <v>121</v>
      </c>
      <c r="P12" s="25"/>
    </row>
    <row r="13" spans="1:16" ht="45" x14ac:dyDescent="0.15">
      <c r="B13" s="25" t="s">
        <v>147</v>
      </c>
      <c r="C13" s="25" t="s">
        <v>147</v>
      </c>
      <c r="D13" s="25" t="s">
        <v>116</v>
      </c>
      <c r="E13" s="25">
        <v>-1202.5899999999999</v>
      </c>
      <c r="F13" s="25">
        <v>1</v>
      </c>
      <c r="G13" s="25">
        <v>-1202.5899999999999</v>
      </c>
      <c r="H13" s="25" t="s">
        <v>132</v>
      </c>
      <c r="I13" s="25" t="s">
        <v>133</v>
      </c>
      <c r="J13" s="25" t="s">
        <v>133</v>
      </c>
      <c r="K13" s="25" t="s">
        <v>119</v>
      </c>
      <c r="L13" s="25" t="s">
        <v>120</v>
      </c>
      <c r="M13" s="25"/>
      <c r="N13" s="25"/>
      <c r="O13" s="25" t="s">
        <v>121</v>
      </c>
      <c r="P13" s="25"/>
    </row>
    <row r="16" spans="1:16" ht="22.5" x14ac:dyDescent="0.15">
      <c r="B16" s="25">
        <v>0</v>
      </c>
      <c r="C16" s="25" t="s">
        <v>260</v>
      </c>
      <c r="D16" s="25" t="s">
        <v>260</v>
      </c>
      <c r="E16" s="25" t="s">
        <v>116</v>
      </c>
      <c r="F16" s="25">
        <v>5509079.7800000003</v>
      </c>
      <c r="G16" s="25">
        <v>1</v>
      </c>
      <c r="H16" s="25">
        <v>5509079.7800000003</v>
      </c>
      <c r="I16" s="25" t="s">
        <v>117</v>
      </c>
      <c r="J16" s="25" t="s">
        <v>118</v>
      </c>
      <c r="K16" s="25" t="s">
        <v>118</v>
      </c>
      <c r="L16" s="25" t="s">
        <v>119</v>
      </c>
      <c r="M16" s="25" t="s">
        <v>120</v>
      </c>
    </row>
    <row r="17" spans="2:16" ht="22.5" x14ac:dyDescent="0.15">
      <c r="B17" s="25">
        <v>3</v>
      </c>
      <c r="C17" s="25" t="s">
        <v>260</v>
      </c>
      <c r="D17" s="25" t="s">
        <v>260</v>
      </c>
      <c r="E17" s="25" t="s">
        <v>116</v>
      </c>
      <c r="F17" s="25">
        <v>165272.25</v>
      </c>
      <c r="G17" s="25">
        <v>1</v>
      </c>
      <c r="H17" s="25">
        <v>165272.25</v>
      </c>
      <c r="I17" s="25" t="s">
        <v>122</v>
      </c>
      <c r="J17" s="25" t="s">
        <v>126</v>
      </c>
      <c r="K17" s="25" t="s">
        <v>126</v>
      </c>
      <c r="L17" s="25" t="s">
        <v>119</v>
      </c>
      <c r="M17" s="25" t="s">
        <v>120</v>
      </c>
    </row>
    <row r="18" spans="2:16" ht="22.5" x14ac:dyDescent="0.15">
      <c r="B18" s="25">
        <v>4</v>
      </c>
      <c r="C18" s="25" t="s">
        <v>260</v>
      </c>
      <c r="D18" s="25" t="s">
        <v>260</v>
      </c>
      <c r="E18" s="25" t="s">
        <v>116</v>
      </c>
      <c r="F18" s="25">
        <v>0.14000000000000001</v>
      </c>
      <c r="G18" s="25">
        <v>1</v>
      </c>
      <c r="H18" s="25">
        <v>0.14000000000000001</v>
      </c>
      <c r="I18" s="25" t="s">
        <v>124</v>
      </c>
      <c r="J18" s="25" t="s">
        <v>127</v>
      </c>
      <c r="K18" s="25" t="s">
        <v>127</v>
      </c>
      <c r="L18" s="25" t="s">
        <v>119</v>
      </c>
      <c r="M18" s="25" t="s">
        <v>120</v>
      </c>
    </row>
    <row r="19" spans="2:16" ht="22.5" x14ac:dyDescent="0.15">
      <c r="B19" s="25">
        <v>5</v>
      </c>
      <c r="C19" s="25" t="s">
        <v>260</v>
      </c>
      <c r="D19" s="25" t="s">
        <v>260</v>
      </c>
      <c r="E19" s="25" t="s">
        <v>116</v>
      </c>
      <c r="F19" s="25">
        <v>110181.5</v>
      </c>
      <c r="G19" s="25">
        <v>1</v>
      </c>
      <c r="H19" s="25">
        <v>110181.5</v>
      </c>
      <c r="I19" s="25" t="s">
        <v>122</v>
      </c>
      <c r="J19" s="25" t="s">
        <v>128</v>
      </c>
      <c r="K19" s="25" t="s">
        <v>128</v>
      </c>
      <c r="L19" s="25" t="s">
        <v>119</v>
      </c>
      <c r="M19" s="25" t="s">
        <v>120</v>
      </c>
    </row>
    <row r="20" spans="2:16" ht="22.5" x14ac:dyDescent="0.15">
      <c r="B20" s="25">
        <v>6</v>
      </c>
      <c r="C20" s="25" t="s">
        <v>260</v>
      </c>
      <c r="D20" s="25" t="s">
        <v>260</v>
      </c>
      <c r="E20" s="25" t="s">
        <v>116</v>
      </c>
      <c r="F20" s="25">
        <v>0.1</v>
      </c>
      <c r="G20" s="25">
        <v>1</v>
      </c>
      <c r="H20" s="25">
        <v>0.1</v>
      </c>
      <c r="I20" s="25" t="s">
        <v>124</v>
      </c>
      <c r="J20" s="25" t="s">
        <v>129</v>
      </c>
      <c r="K20" s="25" t="s">
        <v>129</v>
      </c>
      <c r="L20" s="25" t="s">
        <v>119</v>
      </c>
      <c r="M20" s="25" t="s">
        <v>120</v>
      </c>
    </row>
    <row r="21" spans="2:16" ht="22.5" x14ac:dyDescent="0.15">
      <c r="B21" s="25">
        <v>9</v>
      </c>
      <c r="C21" s="25" t="s">
        <v>260</v>
      </c>
      <c r="D21" s="25" t="s">
        <v>260</v>
      </c>
      <c r="E21" s="25" t="s">
        <v>116</v>
      </c>
      <c r="F21" s="25">
        <v>131912.5</v>
      </c>
      <c r="G21" s="25">
        <v>1</v>
      </c>
      <c r="H21" s="25">
        <v>131912.5</v>
      </c>
      <c r="I21" s="25" t="s">
        <v>132</v>
      </c>
      <c r="J21" s="25" t="s">
        <v>133</v>
      </c>
      <c r="K21" s="25" t="s">
        <v>134</v>
      </c>
      <c r="L21" s="25" t="s">
        <v>119</v>
      </c>
      <c r="M21" s="25" t="s">
        <v>120</v>
      </c>
    </row>
    <row r="24" spans="2:16" ht="22.5" x14ac:dyDescent="0.15">
      <c r="B24" s="25">
        <v>1</v>
      </c>
      <c r="C24" s="25" t="s">
        <v>261</v>
      </c>
      <c r="D24" s="25" t="s">
        <v>261</v>
      </c>
      <c r="E24" s="25" t="s">
        <v>116</v>
      </c>
      <c r="F24" s="25">
        <v>35000</v>
      </c>
      <c r="G24" s="25">
        <v>1</v>
      </c>
      <c r="H24" s="72">
        <v>35000</v>
      </c>
      <c r="I24" s="25" t="s">
        <v>262</v>
      </c>
      <c r="J24" s="25" t="s">
        <v>263</v>
      </c>
      <c r="K24" s="25" t="s">
        <v>263</v>
      </c>
      <c r="L24" s="25" t="s">
        <v>119</v>
      </c>
      <c r="M24" s="25" t="s">
        <v>120</v>
      </c>
      <c r="N24" s="25"/>
      <c r="O24" s="25"/>
      <c r="P24" s="25" t="s">
        <v>121</v>
      </c>
    </row>
    <row r="25" spans="2:16" ht="22.5" x14ac:dyDescent="0.15">
      <c r="B25" s="25">
        <v>2</v>
      </c>
      <c r="C25" s="25" t="s">
        <v>261</v>
      </c>
      <c r="D25" s="25" t="s">
        <v>261</v>
      </c>
      <c r="E25" s="25" t="s">
        <v>116</v>
      </c>
      <c r="F25" s="25">
        <v>94046.48</v>
      </c>
      <c r="G25" s="25">
        <v>1</v>
      </c>
      <c r="H25" s="72">
        <v>94046.48</v>
      </c>
      <c r="I25" s="25" t="s">
        <v>122</v>
      </c>
      <c r="J25" s="25" t="s">
        <v>123</v>
      </c>
      <c r="K25" s="25" t="s">
        <v>123</v>
      </c>
      <c r="L25" s="25" t="s">
        <v>119</v>
      </c>
      <c r="M25" s="25" t="s">
        <v>120</v>
      </c>
      <c r="N25" s="25"/>
      <c r="O25" s="25"/>
      <c r="P25" s="25" t="s">
        <v>121</v>
      </c>
    </row>
    <row r="26" spans="2:16" ht="22.5" x14ac:dyDescent="0.15">
      <c r="B26" s="25">
        <v>3</v>
      </c>
      <c r="C26" s="25" t="s">
        <v>261</v>
      </c>
      <c r="D26" s="25" t="s">
        <v>261</v>
      </c>
      <c r="E26" s="25" t="s">
        <v>116</v>
      </c>
      <c r="F26" s="25">
        <v>56427.89</v>
      </c>
      <c r="G26" s="25">
        <v>1</v>
      </c>
      <c r="H26" s="72">
        <v>56427.89</v>
      </c>
      <c r="I26" s="25" t="s">
        <v>122</v>
      </c>
      <c r="J26" s="25" t="s">
        <v>126</v>
      </c>
      <c r="K26" s="25" t="s">
        <v>126</v>
      </c>
      <c r="L26" s="25" t="s">
        <v>119</v>
      </c>
      <c r="M26" s="25" t="s">
        <v>120</v>
      </c>
      <c r="N26" s="25"/>
      <c r="O26" s="25"/>
      <c r="P26" s="25" t="s">
        <v>121</v>
      </c>
    </row>
    <row r="27" spans="2:16" ht="22.5" x14ac:dyDescent="0.15">
      <c r="B27" s="25">
        <v>4</v>
      </c>
      <c r="C27" s="25" t="s">
        <v>261</v>
      </c>
      <c r="D27" s="25" t="s">
        <v>261</v>
      </c>
      <c r="E27" s="25" t="s">
        <v>116</v>
      </c>
      <c r="F27" s="25">
        <v>2968.72</v>
      </c>
      <c r="G27" s="25">
        <v>1</v>
      </c>
      <c r="H27" s="72">
        <v>2968.72</v>
      </c>
      <c r="I27" s="25" t="s">
        <v>124</v>
      </c>
      <c r="J27" s="25" t="s">
        <v>264</v>
      </c>
      <c r="K27" s="25" t="s">
        <v>264</v>
      </c>
      <c r="L27" s="25" t="s">
        <v>119</v>
      </c>
      <c r="M27" s="25" t="s">
        <v>120</v>
      </c>
      <c r="N27" s="25"/>
      <c r="O27" s="25"/>
      <c r="P27" s="25" t="s">
        <v>121</v>
      </c>
    </row>
    <row r="28" spans="2:16" ht="22.5" x14ac:dyDescent="0.15">
      <c r="B28" s="25">
        <v>5</v>
      </c>
      <c r="C28" s="25" t="s">
        <v>261</v>
      </c>
      <c r="D28" s="25" t="s">
        <v>261</v>
      </c>
      <c r="E28" s="25" t="s">
        <v>116</v>
      </c>
      <c r="F28" s="25">
        <v>37618.589999999997</v>
      </c>
      <c r="G28" s="25">
        <v>1</v>
      </c>
      <c r="H28" s="72">
        <v>37618.589999999997</v>
      </c>
      <c r="I28" s="25" t="s">
        <v>122</v>
      </c>
      <c r="J28" s="25" t="s">
        <v>128</v>
      </c>
      <c r="K28" s="25" t="s">
        <v>128</v>
      </c>
      <c r="L28" s="25" t="s">
        <v>119</v>
      </c>
      <c r="M28" s="25" t="s">
        <v>120</v>
      </c>
      <c r="N28" s="25"/>
      <c r="O28" s="25"/>
      <c r="P28" s="25" t="s">
        <v>121</v>
      </c>
    </row>
    <row r="29" spans="2:16" ht="22.5" x14ac:dyDescent="0.15">
      <c r="B29" s="25">
        <v>6</v>
      </c>
      <c r="C29" s="25" t="s">
        <v>261</v>
      </c>
      <c r="D29" s="25" t="s">
        <v>261</v>
      </c>
      <c r="E29" s="25" t="s">
        <v>116</v>
      </c>
      <c r="F29" s="25">
        <v>148.44</v>
      </c>
      <c r="G29" s="25">
        <v>1</v>
      </c>
      <c r="H29" s="72">
        <v>148.44</v>
      </c>
      <c r="I29" s="25" t="s">
        <v>124</v>
      </c>
      <c r="J29" s="25" t="s">
        <v>125</v>
      </c>
      <c r="K29" s="25" t="s">
        <v>125</v>
      </c>
      <c r="L29" s="25" t="s">
        <v>119</v>
      </c>
      <c r="M29" s="25" t="s">
        <v>120</v>
      </c>
      <c r="N29" s="25"/>
      <c r="O29" s="25"/>
      <c r="P29" s="25" t="s">
        <v>121</v>
      </c>
    </row>
    <row r="30" spans="2:16" ht="22.5" x14ac:dyDescent="0.15">
      <c r="B30" s="25">
        <v>7</v>
      </c>
      <c r="C30" s="25" t="s">
        <v>261</v>
      </c>
      <c r="D30" s="25" t="s">
        <v>261</v>
      </c>
      <c r="E30" s="25" t="s">
        <v>116</v>
      </c>
      <c r="F30" s="25">
        <v>89.06</v>
      </c>
      <c r="G30" s="25">
        <v>1</v>
      </c>
      <c r="H30" s="72">
        <v>89.06</v>
      </c>
      <c r="I30" s="25" t="s">
        <v>124</v>
      </c>
      <c r="J30" s="25" t="s">
        <v>127</v>
      </c>
      <c r="K30" s="25" t="s">
        <v>127</v>
      </c>
      <c r="L30" s="25" t="s">
        <v>119</v>
      </c>
      <c r="M30" s="25" t="s">
        <v>120</v>
      </c>
      <c r="N30" s="25"/>
      <c r="O30" s="25"/>
      <c r="P30" s="25" t="s">
        <v>121</v>
      </c>
    </row>
    <row r="31" spans="2:16" ht="22.5" x14ac:dyDescent="0.15">
      <c r="B31" s="25">
        <v>8</v>
      </c>
      <c r="C31" s="25" t="s">
        <v>261</v>
      </c>
      <c r="D31" s="25" t="s">
        <v>261</v>
      </c>
      <c r="E31" s="25" t="s">
        <v>116</v>
      </c>
      <c r="F31" s="25">
        <v>59.37</v>
      </c>
      <c r="G31" s="25">
        <v>1</v>
      </c>
      <c r="H31" s="72">
        <v>59.37</v>
      </c>
      <c r="I31" s="25" t="s">
        <v>124</v>
      </c>
      <c r="J31" s="25" t="s">
        <v>129</v>
      </c>
      <c r="K31" s="25" t="s">
        <v>129</v>
      </c>
      <c r="L31" s="25" t="s">
        <v>119</v>
      </c>
      <c r="M31" s="25" t="s">
        <v>120</v>
      </c>
      <c r="N31" s="25"/>
      <c r="O31" s="25"/>
      <c r="P31" s="25" t="s">
        <v>121</v>
      </c>
    </row>
    <row r="32" spans="2:16" ht="22.5" x14ac:dyDescent="0.15">
      <c r="B32" s="25">
        <v>10</v>
      </c>
      <c r="C32" s="25" t="s">
        <v>261</v>
      </c>
      <c r="D32" s="25" t="s">
        <v>261</v>
      </c>
      <c r="E32" s="25" t="s">
        <v>116</v>
      </c>
      <c r="F32" s="25">
        <v>5620.9</v>
      </c>
      <c r="G32" s="25">
        <v>1</v>
      </c>
      <c r="H32" s="74">
        <v>5620.9</v>
      </c>
      <c r="I32" s="25" t="s">
        <v>132</v>
      </c>
      <c r="J32" s="25" t="s">
        <v>133</v>
      </c>
      <c r="K32" s="25" t="s">
        <v>134</v>
      </c>
      <c r="L32" s="25" t="s">
        <v>119</v>
      </c>
      <c r="M32" s="25" t="s">
        <v>120</v>
      </c>
      <c r="N32" s="25"/>
      <c r="O32" s="25"/>
      <c r="P32" s="25" t="s">
        <v>121</v>
      </c>
    </row>
    <row r="33" spans="2:16" ht="22.5" x14ac:dyDescent="0.15">
      <c r="B33" s="25">
        <v>11</v>
      </c>
      <c r="C33" s="25" t="s">
        <v>261</v>
      </c>
      <c r="D33" s="25" t="s">
        <v>261</v>
      </c>
      <c r="E33" s="25" t="s">
        <v>116</v>
      </c>
      <c r="F33" s="25">
        <v>1557337.9</v>
      </c>
      <c r="G33" s="25">
        <v>1</v>
      </c>
      <c r="H33" s="72">
        <v>1557337.9</v>
      </c>
      <c r="I33" s="25" t="s">
        <v>130</v>
      </c>
      <c r="J33" s="25" t="s">
        <v>131</v>
      </c>
      <c r="K33" s="25" t="s">
        <v>131</v>
      </c>
      <c r="L33" s="25" t="s">
        <v>119</v>
      </c>
      <c r="M33" s="25" t="s">
        <v>120</v>
      </c>
      <c r="N33" s="25"/>
      <c r="O33" s="25"/>
      <c r="P33" s="25" t="s">
        <v>121</v>
      </c>
    </row>
    <row r="34" spans="2:16" ht="22.5" x14ac:dyDescent="0.15">
      <c r="B34" s="25">
        <v>12</v>
      </c>
      <c r="C34" s="25" t="s">
        <v>261</v>
      </c>
      <c r="D34" s="25" t="s">
        <v>261</v>
      </c>
      <c r="E34" s="25" t="s">
        <v>116</v>
      </c>
      <c r="F34" s="25">
        <v>1845929.62</v>
      </c>
      <c r="G34" s="25">
        <v>1</v>
      </c>
      <c r="H34" s="72">
        <v>1845929.62</v>
      </c>
      <c r="I34" s="25" t="s">
        <v>117</v>
      </c>
      <c r="J34" s="25" t="s">
        <v>118</v>
      </c>
      <c r="K34" s="25" t="s">
        <v>118</v>
      </c>
      <c r="L34" s="25" t="s">
        <v>119</v>
      </c>
      <c r="M34" s="25" t="s">
        <v>120</v>
      </c>
      <c r="N34" s="25"/>
      <c r="O34" s="25"/>
      <c r="P34" s="25" t="s">
        <v>121</v>
      </c>
    </row>
    <row r="35" spans="2:16" ht="22.5" x14ac:dyDescent="0.15">
      <c r="B35" s="25">
        <v>13</v>
      </c>
      <c r="C35" s="25" t="s">
        <v>265</v>
      </c>
      <c r="D35" s="25" t="s">
        <v>265</v>
      </c>
      <c r="E35" s="25" t="s">
        <v>116</v>
      </c>
      <c r="F35" s="25">
        <v>456271.7</v>
      </c>
      <c r="G35" s="25">
        <v>1</v>
      </c>
      <c r="H35" s="74">
        <v>456271.7</v>
      </c>
      <c r="I35" s="25" t="s">
        <v>132</v>
      </c>
      <c r="J35" s="25" t="s">
        <v>133</v>
      </c>
      <c r="K35" s="25" t="s">
        <v>134</v>
      </c>
      <c r="L35" s="25" t="s">
        <v>119</v>
      </c>
      <c r="M35" s="25" t="s">
        <v>120</v>
      </c>
      <c r="N35" s="25"/>
      <c r="O35" s="25"/>
      <c r="P35" s="25" t="s">
        <v>121</v>
      </c>
    </row>
    <row r="36" spans="2:16" ht="22.5" x14ac:dyDescent="0.15">
      <c r="B36" s="25">
        <v>14</v>
      </c>
      <c r="C36" s="25" t="s">
        <v>265</v>
      </c>
      <c r="D36" s="25" t="s">
        <v>265</v>
      </c>
      <c r="E36" s="25" t="s">
        <v>116</v>
      </c>
      <c r="F36" s="25">
        <v>9598908.2200000007</v>
      </c>
      <c r="G36" s="25">
        <v>1</v>
      </c>
      <c r="H36" s="74">
        <v>9598908.2200000007</v>
      </c>
      <c r="I36" s="25" t="s">
        <v>117</v>
      </c>
      <c r="J36" s="25" t="s">
        <v>118</v>
      </c>
      <c r="K36" s="25" t="s">
        <v>118</v>
      </c>
      <c r="L36" s="25" t="s">
        <v>119</v>
      </c>
      <c r="M36" s="25" t="s">
        <v>120</v>
      </c>
      <c r="N36" s="25"/>
      <c r="O36" s="25"/>
      <c r="P36" s="25" t="s">
        <v>121</v>
      </c>
    </row>
    <row r="37" spans="2:16" ht="22.5" x14ac:dyDescent="0.15">
      <c r="B37" s="25">
        <v>15</v>
      </c>
      <c r="C37" s="25" t="s">
        <v>265</v>
      </c>
      <c r="D37" s="25" t="s">
        <v>265</v>
      </c>
      <c r="E37" s="25" t="s">
        <v>116</v>
      </c>
      <c r="F37" s="25">
        <v>479945.41</v>
      </c>
      <c r="G37" s="25">
        <v>1</v>
      </c>
      <c r="H37" s="74">
        <v>479945.41</v>
      </c>
      <c r="I37" s="25" t="s">
        <v>122</v>
      </c>
      <c r="J37" s="25" t="s">
        <v>123</v>
      </c>
      <c r="K37" s="25" t="s">
        <v>123</v>
      </c>
      <c r="L37" s="25" t="s">
        <v>119</v>
      </c>
      <c r="M37" s="25" t="s">
        <v>120</v>
      </c>
      <c r="N37" s="25"/>
      <c r="O37" s="25"/>
      <c r="P37" s="25" t="s">
        <v>121</v>
      </c>
    </row>
    <row r="38" spans="2:16" ht="22.5" x14ac:dyDescent="0.15">
      <c r="B38" s="25">
        <v>16</v>
      </c>
      <c r="C38" s="25" t="s">
        <v>265</v>
      </c>
      <c r="D38" s="25" t="s">
        <v>265</v>
      </c>
      <c r="E38" s="25" t="s">
        <v>116</v>
      </c>
      <c r="F38" s="25">
        <v>287967.25</v>
      </c>
      <c r="G38" s="25">
        <v>1</v>
      </c>
      <c r="H38" s="74">
        <v>287967.25</v>
      </c>
      <c r="I38" s="25" t="s">
        <v>122</v>
      </c>
      <c r="J38" s="25" t="s">
        <v>126</v>
      </c>
      <c r="K38" s="25" t="s">
        <v>126</v>
      </c>
      <c r="L38" s="25" t="s">
        <v>119</v>
      </c>
      <c r="M38" s="25" t="s">
        <v>120</v>
      </c>
      <c r="N38" s="25"/>
      <c r="O38" s="25"/>
      <c r="P38" s="25" t="s">
        <v>121</v>
      </c>
    </row>
    <row r="39" spans="2:16" ht="22.5" x14ac:dyDescent="0.15">
      <c r="B39" s="25">
        <v>17</v>
      </c>
      <c r="C39" s="25" t="s">
        <v>265</v>
      </c>
      <c r="D39" s="25" t="s">
        <v>265</v>
      </c>
      <c r="E39" s="25" t="s">
        <v>116</v>
      </c>
      <c r="F39" s="25">
        <v>191978.17</v>
      </c>
      <c r="G39" s="25">
        <v>1</v>
      </c>
      <c r="H39" s="74">
        <v>191978.17</v>
      </c>
      <c r="I39" s="25" t="s">
        <v>122</v>
      </c>
      <c r="J39" s="25" t="s">
        <v>128</v>
      </c>
      <c r="K39" s="25" t="s">
        <v>128</v>
      </c>
      <c r="L39" s="25" t="s">
        <v>119</v>
      </c>
      <c r="M39" s="25" t="s">
        <v>120</v>
      </c>
      <c r="N39" s="25"/>
      <c r="O39" s="25"/>
      <c r="P39" s="25" t="s">
        <v>121</v>
      </c>
    </row>
    <row r="40" spans="2:16" ht="22.5" x14ac:dyDescent="0.15">
      <c r="B40" s="25">
        <v>18</v>
      </c>
      <c r="C40" s="25" t="s">
        <v>265</v>
      </c>
      <c r="D40" s="25" t="s">
        <v>265</v>
      </c>
      <c r="E40" s="25" t="s">
        <v>116</v>
      </c>
      <c r="F40" s="25">
        <v>6911213.9199999999</v>
      </c>
      <c r="G40" s="25">
        <v>1</v>
      </c>
      <c r="H40" s="74">
        <v>6911213.9199999999</v>
      </c>
      <c r="I40" s="25" t="s">
        <v>130</v>
      </c>
      <c r="J40" s="25" t="s">
        <v>131</v>
      </c>
      <c r="K40" s="25" t="s">
        <v>131</v>
      </c>
      <c r="L40" s="25" t="s">
        <v>119</v>
      </c>
      <c r="M40" s="25" t="s">
        <v>120</v>
      </c>
      <c r="N40" s="25"/>
      <c r="O40" s="25"/>
      <c r="P40" s="25" t="s">
        <v>121</v>
      </c>
    </row>
    <row r="41" spans="2:16" ht="22.5" x14ac:dyDescent="0.15">
      <c r="B41" s="25">
        <v>19</v>
      </c>
      <c r="C41" s="25" t="s">
        <v>266</v>
      </c>
      <c r="D41" s="25" t="s">
        <v>266</v>
      </c>
      <c r="E41" s="25" t="s">
        <v>116</v>
      </c>
      <c r="F41" s="25">
        <v>6661049.4299999997</v>
      </c>
      <c r="G41" s="25">
        <v>1</v>
      </c>
      <c r="H41" s="72">
        <v>6661049.4299999997</v>
      </c>
      <c r="I41" s="25" t="s">
        <v>267</v>
      </c>
      <c r="J41" s="25" t="s">
        <v>268</v>
      </c>
      <c r="K41" s="25" t="s">
        <v>268</v>
      </c>
      <c r="L41" s="25" t="s">
        <v>119</v>
      </c>
      <c r="M41" s="25" t="s">
        <v>120</v>
      </c>
      <c r="N41" s="25"/>
      <c r="O41" s="25"/>
      <c r="P41" s="25" t="s">
        <v>121</v>
      </c>
    </row>
    <row r="42" spans="2:16" x14ac:dyDescent="0.15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4" spans="2:16" x14ac:dyDescent="0.15">
      <c r="H44" s="71">
        <f>SUM(H24:H43)</f>
        <v>28222581.07</v>
      </c>
    </row>
    <row r="45" spans="2:16" x14ac:dyDescent="0.15">
      <c r="H45" s="73">
        <f>H44-财务收支情况表!D48-财务收支情况表!P48</f>
        <v>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F35" sqref="F35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Sheet1</vt:lpstr>
      <vt:lpstr>Sheet2</vt:lpstr>
      <vt:lpstr>单据内容修改</vt:lpstr>
      <vt:lpstr>财务收支情况表</vt:lpstr>
      <vt:lpstr>Sheet4</vt:lpstr>
      <vt:lpstr>档案资料</vt:lpstr>
      <vt:lpstr>财务收支情况表!Print_Area</vt:lpstr>
      <vt:lpstr>单据内容修改!Print_Area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lina</cp:lastModifiedBy>
  <cp:lastPrinted>2020-06-30T07:32:34Z</cp:lastPrinted>
  <dcterms:created xsi:type="dcterms:W3CDTF">2017-11-22T09:12:31Z</dcterms:created>
  <dcterms:modified xsi:type="dcterms:W3CDTF">2020-06-30T07:37:25Z</dcterms:modified>
</cp:coreProperties>
</file>